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45" windowWidth="19425" windowHeight="3900"/>
  </bookViews>
  <sheets>
    <sheet name="ITIS - Docenti" sheetId="1" r:id="rId1"/>
    <sheet name="ITIS - Classi" sheetId="8" r:id="rId2"/>
    <sheet name="Classi Stampa" sheetId="15" r:id="rId3"/>
    <sheet name="Istruzioni" sheetId="14" r:id="rId4"/>
    <sheet name="Foglio1" sheetId="16" r:id="rId5"/>
  </sheets>
  <definedNames>
    <definedName name="_xlnm.Print_Area" localSheetId="0">'ITIS - Docenti'!$A$4:$AN$58</definedName>
  </definedNames>
  <calcPr calcId="145621" iterateDelta="1E-4"/>
  <fileRecoveryPr autoRecover="0"/>
</workbook>
</file>

<file path=xl/calcChain.xml><?xml version="1.0" encoding="utf-8"?>
<calcChain xmlns="http://schemas.openxmlformats.org/spreadsheetml/2006/main">
  <c r="D37" i="1" l="1"/>
  <c r="AO37" i="1"/>
  <c r="C2" i="8" l="1"/>
  <c r="D40" i="1" l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D38" i="1"/>
  <c r="D14" i="1"/>
  <c r="D21" i="1"/>
  <c r="D5" i="1"/>
  <c r="D6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4" i="1"/>
  <c r="H222" i="15"/>
  <c r="C215" i="15"/>
  <c r="H211" i="15"/>
  <c r="C204" i="15"/>
  <c r="H200" i="15"/>
  <c r="C193" i="15"/>
  <c r="H189" i="15"/>
  <c r="C182" i="15"/>
  <c r="H178" i="15"/>
  <c r="C171" i="15"/>
  <c r="H167" i="15"/>
  <c r="C160" i="15"/>
  <c r="H156" i="15"/>
  <c r="C149" i="15"/>
  <c r="H145" i="15"/>
  <c r="C138" i="15"/>
  <c r="H134" i="15"/>
  <c r="C127" i="15"/>
  <c r="H123" i="15"/>
  <c r="C116" i="15"/>
  <c r="C102" i="15"/>
  <c r="H98" i="15"/>
  <c r="C90" i="15"/>
  <c r="H86" i="15"/>
  <c r="C79" i="15"/>
  <c r="H75" i="15"/>
  <c r="C68" i="15"/>
  <c r="H64" i="15"/>
  <c r="C57" i="15"/>
  <c r="H53" i="15"/>
  <c r="C46" i="15"/>
  <c r="H42" i="15"/>
  <c r="C35" i="15"/>
  <c r="H31" i="15"/>
  <c r="C24" i="15"/>
  <c r="H20" i="15"/>
  <c r="C13" i="15"/>
  <c r="H9" i="15"/>
  <c r="C2" i="15"/>
  <c r="AO58" i="1" l="1"/>
  <c r="AO57" i="1"/>
  <c r="AO56" i="1"/>
  <c r="AO55" i="1"/>
  <c r="F184" i="15" s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6" i="1"/>
  <c r="AO35" i="1"/>
  <c r="AO34" i="1"/>
  <c r="AO33" i="1"/>
  <c r="F151" i="15" s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D173" i="15" s="1"/>
  <c r="AO15" i="1"/>
  <c r="AO14" i="1"/>
  <c r="AO13" i="1"/>
  <c r="AO12" i="1"/>
  <c r="AO11" i="1"/>
  <c r="AO10" i="1"/>
  <c r="AO9" i="1"/>
  <c r="AO8" i="1"/>
  <c r="AO7" i="1"/>
  <c r="AO6" i="1"/>
  <c r="AO5" i="1"/>
  <c r="AO4" i="1"/>
  <c r="G74" i="15" l="1"/>
  <c r="G51" i="15"/>
  <c r="E48" i="15"/>
  <c r="F16" i="15"/>
  <c r="H15" i="15"/>
  <c r="F70" i="15"/>
  <c r="E49" i="15"/>
  <c r="H16" i="15"/>
  <c r="E19" i="15"/>
  <c r="E18" i="15"/>
  <c r="D8" i="15"/>
  <c r="D7" i="15"/>
  <c r="F164" i="15"/>
  <c r="G195" i="15"/>
  <c r="E166" i="15"/>
  <c r="E164" i="15"/>
  <c r="F132" i="15"/>
  <c r="H129" i="15"/>
  <c r="G207" i="15"/>
  <c r="E165" i="15"/>
  <c r="F133" i="15"/>
  <c r="H51" i="15"/>
  <c r="F48" i="15"/>
  <c r="F60" i="15"/>
  <c r="C63" i="15"/>
  <c r="H60" i="15"/>
  <c r="C163" i="15"/>
  <c r="D184" i="15"/>
  <c r="G140" i="15"/>
  <c r="H151" i="15"/>
  <c r="F142" i="15"/>
  <c r="F188" i="15"/>
  <c r="G175" i="15"/>
  <c r="C173" i="15"/>
  <c r="F162" i="15"/>
  <c r="D154" i="15"/>
  <c r="C39" i="15"/>
  <c r="F62" i="15"/>
  <c r="H38" i="15"/>
  <c r="G7" i="15"/>
  <c r="C7" i="15"/>
  <c r="H50" i="15"/>
  <c r="D50" i="15"/>
  <c r="H62" i="15"/>
  <c r="F166" i="15"/>
  <c r="D165" i="15"/>
  <c r="D142" i="15"/>
  <c r="G132" i="15"/>
  <c r="C130" i="15"/>
  <c r="H121" i="15"/>
  <c r="D119" i="15"/>
  <c r="H153" i="15"/>
  <c r="G142" i="15"/>
  <c r="F165" i="15"/>
  <c r="D151" i="15"/>
  <c r="C129" i="15"/>
  <c r="H122" i="15"/>
  <c r="G151" i="15"/>
  <c r="G141" i="15"/>
  <c r="C208" i="15"/>
  <c r="E129" i="15"/>
  <c r="G197" i="15"/>
  <c r="C209" i="15"/>
  <c r="D166" i="15"/>
  <c r="E130" i="15"/>
  <c r="G198" i="15"/>
  <c r="F153" i="15"/>
  <c r="F152" i="15"/>
  <c r="E142" i="15"/>
  <c r="C122" i="15"/>
  <c r="F29" i="15"/>
  <c r="F30" i="15"/>
  <c r="G30" i="15"/>
  <c r="D17" i="15"/>
  <c r="E6" i="15"/>
  <c r="D195" i="15"/>
  <c r="D209" i="15"/>
  <c r="H184" i="15"/>
  <c r="C162" i="15"/>
  <c r="E151" i="15"/>
  <c r="E143" i="15"/>
  <c r="D131" i="15"/>
  <c r="G219" i="15"/>
  <c r="G122" i="15"/>
  <c r="E94" i="15"/>
  <c r="H72" i="15"/>
  <c r="C18" i="15"/>
  <c r="E50" i="15"/>
  <c r="C5" i="15"/>
  <c r="G84" i="15"/>
  <c r="C61" i="15"/>
  <c r="H29" i="15"/>
  <c r="H41" i="15"/>
  <c r="D74" i="15"/>
  <c r="E71" i="15"/>
  <c r="E72" i="15"/>
  <c r="G71" i="15"/>
  <c r="E207" i="15"/>
  <c r="G206" i="15"/>
  <c r="E219" i="15"/>
  <c r="E198" i="15"/>
  <c r="D133" i="15"/>
  <c r="E122" i="15"/>
  <c r="C121" i="15"/>
  <c r="F199" i="15"/>
  <c r="C217" i="15"/>
  <c r="C83" i="15"/>
  <c r="G96" i="15"/>
  <c r="E93" i="15"/>
  <c r="F83" i="15"/>
  <c r="C74" i="15"/>
  <c r="G28" i="15"/>
  <c r="D71" i="15"/>
  <c r="D18" i="15"/>
  <c r="G16" i="15"/>
  <c r="C154" i="15"/>
  <c r="D153" i="15"/>
  <c r="G153" i="15"/>
  <c r="G166" i="15"/>
  <c r="C166" i="15"/>
  <c r="D163" i="15"/>
  <c r="G60" i="15"/>
  <c r="H63" i="15"/>
  <c r="D59" i="15"/>
  <c r="H163" i="15"/>
  <c r="E155" i="15"/>
  <c r="C165" i="15"/>
  <c r="H162" i="15"/>
  <c r="D155" i="15"/>
  <c r="D164" i="15"/>
  <c r="G162" i="15"/>
  <c r="C155" i="15"/>
  <c r="E154" i="15"/>
  <c r="G152" i="15"/>
  <c r="G18" i="15"/>
  <c r="E17" i="15"/>
  <c r="C16" i="15"/>
  <c r="G19" i="15"/>
  <c r="C15" i="15"/>
  <c r="D16" i="15"/>
  <c r="G130" i="15"/>
  <c r="G129" i="15"/>
  <c r="H120" i="15"/>
  <c r="F129" i="15"/>
  <c r="C120" i="15"/>
  <c r="D118" i="15"/>
  <c r="D174" i="15"/>
  <c r="F173" i="15"/>
  <c r="F185" i="15"/>
  <c r="C176" i="15"/>
  <c r="G174" i="15"/>
  <c r="C188" i="15"/>
  <c r="G186" i="15"/>
  <c r="D175" i="15"/>
  <c r="H173" i="15"/>
  <c r="D187" i="15"/>
  <c r="F186" i="15"/>
  <c r="H185" i="15"/>
  <c r="H96" i="15"/>
  <c r="H95" i="15"/>
  <c r="C94" i="15"/>
  <c r="D93" i="15"/>
  <c r="G93" i="15"/>
  <c r="C93" i="15"/>
  <c r="H28" i="15"/>
  <c r="H8" i="15"/>
  <c r="H18" i="15"/>
  <c r="E133" i="15"/>
  <c r="C132" i="15"/>
  <c r="D121" i="15"/>
  <c r="C142" i="15"/>
  <c r="G121" i="15"/>
  <c r="G133" i="15"/>
  <c r="C133" i="15"/>
  <c r="D120" i="15"/>
  <c r="D218" i="15"/>
  <c r="G208" i="15"/>
  <c r="C197" i="15"/>
  <c r="C152" i="15"/>
  <c r="G119" i="15"/>
  <c r="D217" i="15"/>
  <c r="G209" i="15"/>
  <c r="C198" i="15"/>
  <c r="C151" i="15"/>
  <c r="G118" i="15"/>
  <c r="C187" i="15"/>
  <c r="E186" i="15"/>
  <c r="C174" i="15"/>
  <c r="G184" i="15"/>
  <c r="F174" i="15"/>
  <c r="E174" i="15"/>
  <c r="F93" i="15"/>
  <c r="C37" i="15"/>
  <c r="F6" i="15"/>
  <c r="D94" i="15"/>
  <c r="E4" i="15"/>
  <c r="G97" i="15"/>
  <c r="G38" i="15"/>
  <c r="D6" i="15"/>
  <c r="C95" i="15"/>
  <c r="F40" i="15"/>
  <c r="D37" i="15"/>
  <c r="G6" i="15"/>
  <c r="F71" i="15"/>
  <c r="C62" i="15"/>
  <c r="D84" i="15"/>
  <c r="C70" i="15"/>
  <c r="E27" i="15"/>
  <c r="F18" i="15"/>
  <c r="E83" i="15"/>
  <c r="G82" i="15"/>
  <c r="G59" i="15"/>
  <c r="C19" i="15"/>
  <c r="E74" i="15"/>
  <c r="F63" i="15"/>
  <c r="C27" i="15"/>
  <c r="E26" i="15"/>
  <c r="F17" i="15"/>
  <c r="D197" i="15"/>
  <c r="H195" i="15"/>
  <c r="G220" i="15"/>
  <c r="F210" i="15"/>
  <c r="H209" i="15"/>
  <c r="C199" i="15"/>
  <c r="H221" i="15"/>
  <c r="D221" i="15"/>
  <c r="C207" i="15"/>
  <c r="D198" i="15"/>
  <c r="G221" i="15"/>
  <c r="C219" i="15"/>
  <c r="F209" i="15"/>
  <c r="H208" i="15"/>
  <c r="E82" i="15"/>
  <c r="H26" i="15"/>
  <c r="D26" i="15"/>
  <c r="F4" i="15"/>
  <c r="F85" i="15"/>
  <c r="D63" i="15"/>
  <c r="H40" i="15"/>
  <c r="F5" i="15"/>
  <c r="E62" i="15"/>
  <c r="E37" i="15"/>
  <c r="H27" i="15"/>
  <c r="D62" i="15"/>
  <c r="H39" i="15"/>
  <c r="G4" i="15"/>
  <c r="G63" i="15"/>
  <c r="C38" i="15"/>
  <c r="G17" i="15"/>
  <c r="C73" i="15"/>
  <c r="G27" i="15"/>
  <c r="C8" i="15"/>
  <c r="G83" i="15"/>
  <c r="E63" i="15"/>
  <c r="G62" i="15"/>
  <c r="D30" i="15"/>
  <c r="G70" i="15"/>
  <c r="F39" i="15"/>
  <c r="G5" i="15"/>
  <c r="F49" i="15"/>
  <c r="E39" i="15"/>
  <c r="F26" i="15"/>
  <c r="E70" i="15"/>
  <c r="C48" i="15"/>
  <c r="E5" i="15"/>
  <c r="E177" i="15"/>
  <c r="G176" i="15"/>
  <c r="E173" i="15"/>
  <c r="G177" i="15"/>
  <c r="C41" i="15"/>
  <c r="E38" i="15"/>
  <c r="D38" i="15"/>
  <c r="F37" i="15"/>
  <c r="D39" i="15"/>
  <c r="F38" i="15"/>
  <c r="C4" i="8"/>
  <c r="E52" i="15"/>
  <c r="D40" i="15"/>
  <c r="D19" i="15"/>
  <c r="F51" i="15"/>
  <c r="F61" i="15"/>
  <c r="C29" i="15"/>
  <c r="F19" i="15"/>
  <c r="E7" i="15"/>
  <c r="C4" i="15"/>
  <c r="G185" i="15"/>
  <c r="E175" i="15"/>
  <c r="E141" i="15"/>
  <c r="E187" i="15"/>
  <c r="C184" i="15"/>
  <c r="F176" i="15"/>
  <c r="C177" i="15"/>
  <c r="G143" i="15"/>
  <c r="C141" i="15"/>
  <c r="F50" i="15"/>
  <c r="G37" i="15"/>
  <c r="F41" i="15"/>
  <c r="E8" i="15"/>
  <c r="D5" i="15"/>
  <c r="D48" i="15"/>
  <c r="C40" i="15"/>
  <c r="G50" i="15"/>
  <c r="C85" i="15"/>
  <c r="F81" i="15"/>
  <c r="C72" i="15"/>
  <c r="H19" i="15"/>
  <c r="E15" i="15"/>
  <c r="F219" i="15"/>
  <c r="F196" i="15"/>
  <c r="C218" i="15"/>
  <c r="F206" i="15"/>
  <c r="C195" i="15"/>
  <c r="E206" i="15"/>
  <c r="E218" i="15"/>
  <c r="D208" i="15"/>
  <c r="E199" i="15"/>
  <c r="G196" i="15"/>
  <c r="F73" i="15"/>
  <c r="D70" i="15"/>
  <c r="E73" i="15"/>
  <c r="G72" i="15"/>
  <c r="C28" i="15"/>
  <c r="G26" i="15"/>
  <c r="D27" i="15"/>
  <c r="G29" i="15"/>
  <c r="G163" i="15"/>
  <c r="G131" i="15"/>
  <c r="E84" i="15"/>
  <c r="G81" i="15"/>
  <c r="H70" i="15"/>
  <c r="H71" i="15"/>
  <c r="H83" i="15"/>
  <c r="G85" i="15"/>
  <c r="C81" i="15"/>
  <c r="E61" i="15"/>
  <c r="C60" i="15"/>
  <c r="H49" i="15"/>
  <c r="D82" i="15"/>
  <c r="H61" i="15"/>
  <c r="D61" i="15"/>
  <c r="G49" i="15"/>
  <c r="E81" i="15"/>
  <c r="G61" i="15"/>
  <c r="E60" i="15"/>
  <c r="D52" i="15"/>
  <c r="H81" i="15"/>
  <c r="D81" i="15"/>
  <c r="E51" i="15"/>
  <c r="C50" i="15"/>
  <c r="G48" i="15"/>
  <c r="F221" i="15"/>
  <c r="D220" i="15"/>
  <c r="H218" i="15"/>
  <c r="G210" i="15"/>
  <c r="E209" i="15"/>
  <c r="F198" i="15"/>
  <c r="E217" i="15"/>
  <c r="E196" i="15"/>
  <c r="D219" i="15"/>
  <c r="H217" i="15"/>
  <c r="H198" i="15"/>
  <c r="F197" i="15"/>
  <c r="D196" i="15"/>
  <c r="H210" i="15"/>
  <c r="D210" i="15"/>
  <c r="F207" i="15"/>
  <c r="E197" i="15"/>
  <c r="G187" i="15"/>
  <c r="D188" i="15"/>
  <c r="F187" i="15"/>
  <c r="D186" i="15"/>
  <c r="G188" i="15"/>
  <c r="D185" i="15"/>
  <c r="G154" i="15"/>
  <c r="E152" i="15"/>
  <c r="F143" i="15"/>
  <c r="D140" i="15"/>
  <c r="C153" i="15"/>
  <c r="E210" i="15"/>
  <c r="E176" i="15"/>
  <c r="F155" i="15"/>
  <c r="G144" i="15"/>
  <c r="C143" i="15"/>
  <c r="E59" i="15"/>
  <c r="C82" i="15"/>
  <c r="C59" i="15"/>
  <c r="D83" i="15"/>
  <c r="F82" i="15"/>
  <c r="D60" i="15"/>
  <c r="F59" i="15"/>
  <c r="E184" i="15"/>
  <c r="H176" i="15"/>
  <c r="D176" i="15"/>
  <c r="H186" i="15"/>
  <c r="E185" i="15"/>
  <c r="H177" i="15"/>
  <c r="C175" i="15"/>
  <c r="G173" i="15"/>
  <c r="C51" i="15"/>
  <c r="G52" i="15"/>
  <c r="C52" i="15"/>
  <c r="F144" i="15"/>
  <c r="F118" i="15"/>
  <c r="D144" i="15"/>
  <c r="C140" i="15"/>
  <c r="H131" i="15"/>
  <c r="D129" i="15"/>
  <c r="E120" i="15"/>
  <c r="D143" i="15"/>
  <c r="H141" i="15"/>
  <c r="E132" i="15"/>
  <c r="C131" i="15"/>
  <c r="F119" i="15"/>
  <c r="H118" i="15"/>
  <c r="E140" i="15"/>
  <c r="F131" i="15"/>
  <c r="D130" i="15"/>
  <c r="E119" i="15"/>
  <c r="C119" i="15"/>
  <c r="F217" i="15"/>
  <c r="D199" i="15"/>
  <c r="H142" i="15"/>
  <c r="C220" i="15"/>
  <c r="D207" i="15"/>
  <c r="F220" i="15"/>
  <c r="F218" i="15"/>
  <c r="H196" i="15"/>
  <c r="C144" i="15"/>
  <c r="H206" i="15"/>
  <c r="D206" i="15"/>
  <c r="C196" i="15"/>
  <c r="G120" i="15"/>
  <c r="C210" i="15"/>
  <c r="G218" i="15"/>
  <c r="F208" i="15"/>
  <c r="E208" i="15"/>
  <c r="E220" i="15"/>
  <c r="F27" i="15"/>
  <c r="C26" i="15"/>
  <c r="C84" i="15"/>
  <c r="F74" i="15"/>
  <c r="D73" i="15"/>
  <c r="C17" i="15"/>
  <c r="G15" i="15"/>
  <c r="D85" i="15"/>
  <c r="F84" i="15"/>
  <c r="G73" i="15"/>
  <c r="E30" i="15"/>
  <c r="H165" i="15"/>
  <c r="E131" i="15"/>
  <c r="F163" i="15"/>
  <c r="D122" i="15"/>
  <c r="F121" i="15"/>
  <c r="C164" i="15"/>
  <c r="D132" i="15"/>
  <c r="H130" i="15"/>
  <c r="C118" i="15"/>
  <c r="E118" i="15"/>
  <c r="F52" i="15"/>
  <c r="D49" i="15"/>
  <c r="C49" i="15"/>
  <c r="H17" i="15"/>
  <c r="D15" i="15"/>
  <c r="H48" i="15"/>
  <c r="E16" i="15"/>
  <c r="F15" i="15"/>
  <c r="C185" i="15"/>
  <c r="F177" i="15"/>
  <c r="H174" i="15"/>
  <c r="C186" i="15"/>
  <c r="H175" i="15"/>
  <c r="H220" i="15"/>
  <c r="C206" i="15"/>
  <c r="H199" i="15"/>
  <c r="E221" i="15"/>
  <c r="H207" i="15"/>
  <c r="H219" i="15"/>
  <c r="C221" i="15"/>
  <c r="G217" i="15"/>
  <c r="E195" i="15"/>
  <c r="H197" i="15"/>
  <c r="F120" i="15"/>
  <c r="H119" i="15"/>
  <c r="G199" i="15"/>
  <c r="F130" i="15"/>
  <c r="F195" i="15"/>
  <c r="H132" i="15"/>
  <c r="E121" i="15"/>
  <c r="H97" i="15"/>
  <c r="E97" i="15"/>
  <c r="F141" i="15"/>
  <c r="G165" i="15"/>
  <c r="G155" i="15"/>
  <c r="F140" i="15"/>
  <c r="G164" i="15"/>
  <c r="E188" i="15"/>
  <c r="F175" i="15"/>
  <c r="D177" i="15"/>
  <c r="H187" i="15"/>
  <c r="H4" i="15"/>
  <c r="D4" i="15"/>
  <c r="D72" i="15"/>
  <c r="D51" i="15"/>
  <c r="G41" i="15"/>
  <c r="E40" i="15"/>
  <c r="H82" i="15"/>
  <c r="H59" i="15"/>
  <c r="C30" i="15"/>
  <c r="E85" i="15"/>
  <c r="H52" i="15"/>
  <c r="C71" i="15"/>
  <c r="C6" i="15"/>
  <c r="H7" i="15"/>
  <c r="G39" i="15"/>
  <c r="H30" i="15"/>
  <c r="D28" i="15"/>
  <c r="F8" i="15"/>
  <c r="E29" i="15"/>
  <c r="H6" i="15"/>
  <c r="E41" i="15"/>
  <c r="G40" i="15"/>
  <c r="D29" i="15"/>
  <c r="F28" i="15"/>
  <c r="F7" i="15"/>
  <c r="D41" i="15"/>
  <c r="H37" i="15"/>
  <c r="E28" i="15"/>
  <c r="G8" i="15"/>
  <c r="H5" i="15"/>
  <c r="D162" i="15"/>
  <c r="H140" i="15"/>
  <c r="F122" i="15"/>
  <c r="F154" i="15"/>
  <c r="H164" i="15"/>
  <c r="D141" i="15"/>
  <c r="H154" i="15"/>
  <c r="E163" i="15"/>
  <c r="E162" i="15"/>
  <c r="H152" i="15"/>
  <c r="D152" i="15"/>
  <c r="E144" i="15"/>
  <c r="H166" i="15"/>
  <c r="E153" i="15"/>
  <c r="H143" i="15"/>
  <c r="C222" i="8"/>
  <c r="C211" i="8"/>
  <c r="C200" i="8"/>
  <c r="C189" i="8"/>
  <c r="C178" i="8"/>
  <c r="C167" i="8"/>
  <c r="C156" i="8"/>
  <c r="C145" i="8"/>
  <c r="C134" i="8"/>
  <c r="C123" i="8"/>
  <c r="C112" i="8"/>
  <c r="C101" i="8"/>
  <c r="C90" i="8"/>
  <c r="C79" i="8"/>
  <c r="C68" i="8"/>
  <c r="C57" i="8"/>
  <c r="C35" i="8"/>
  <c r="C24" i="8"/>
  <c r="C13" i="8"/>
  <c r="C46" i="8"/>
  <c r="H229" i="8"/>
  <c r="H218" i="8"/>
  <c r="H207" i="8"/>
  <c r="H196" i="8"/>
  <c r="H185" i="8"/>
  <c r="H174" i="8"/>
  <c r="H163" i="8"/>
  <c r="H152" i="8"/>
  <c r="H141" i="8"/>
  <c r="H130" i="8"/>
  <c r="H119" i="8"/>
  <c r="H108" i="8"/>
  <c r="H97" i="8"/>
  <c r="H86" i="8"/>
  <c r="H75" i="8"/>
  <c r="H64" i="8"/>
  <c r="H53" i="8"/>
  <c r="H42" i="8"/>
  <c r="H31" i="8"/>
  <c r="H20" i="8"/>
  <c r="H9" i="8"/>
  <c r="E7" i="8" l="1"/>
  <c r="E70" i="8"/>
  <c r="C191" i="8"/>
  <c r="F29" i="8"/>
  <c r="G27" i="8" l="1"/>
  <c r="E59" i="8"/>
  <c r="E60" i="8"/>
  <c r="C40" i="8"/>
  <c r="E39" i="8"/>
  <c r="D59" i="8"/>
  <c r="H39" i="8"/>
  <c r="H59" i="8"/>
  <c r="G61" i="8"/>
  <c r="G37" i="8"/>
  <c r="H226" i="8"/>
  <c r="G150" i="8"/>
  <c r="C126" i="8"/>
  <c r="F116" i="8"/>
  <c r="G115" i="8"/>
  <c r="D128" i="8"/>
  <c r="F126" i="8"/>
  <c r="C227" i="8"/>
  <c r="G225" i="8"/>
  <c r="E224" i="8"/>
  <c r="E227" i="8"/>
  <c r="D82" i="8"/>
  <c r="D50" i="8"/>
  <c r="D81" i="8"/>
  <c r="F82" i="8"/>
  <c r="G48" i="8"/>
  <c r="F48" i="8"/>
  <c r="G203" i="8"/>
  <c r="F150" i="8"/>
  <c r="G204" i="8"/>
  <c r="C82" i="8"/>
  <c r="C29" i="8"/>
  <c r="H28" i="8"/>
  <c r="D26" i="8"/>
  <c r="D6" i="8"/>
  <c r="H224" i="8"/>
  <c r="E169" i="8"/>
  <c r="E160" i="8"/>
  <c r="F224" i="8"/>
  <c r="E172" i="8"/>
  <c r="H170" i="8"/>
  <c r="E225" i="8"/>
  <c r="E128" i="8"/>
  <c r="D125" i="8"/>
  <c r="F117" i="8"/>
  <c r="G126" i="8"/>
  <c r="E116" i="8"/>
  <c r="G18" i="8"/>
  <c r="G6" i="8"/>
  <c r="D7" i="8"/>
  <c r="C5" i="8"/>
  <c r="F15" i="8"/>
  <c r="E16" i="8"/>
  <c r="F81" i="8"/>
  <c r="D193" i="8"/>
  <c r="F183" i="8"/>
  <c r="H194" i="8"/>
  <c r="D183" i="8"/>
  <c r="C125" i="8"/>
  <c r="D203" i="8"/>
  <c r="G202" i="8"/>
  <c r="C60" i="8"/>
  <c r="H17" i="8"/>
  <c r="D15" i="8"/>
  <c r="F125" i="8"/>
  <c r="H5" i="8"/>
  <c r="C7" i="8"/>
  <c r="D182" i="8"/>
  <c r="F181" i="8"/>
  <c r="E117" i="8"/>
  <c r="F128" i="8"/>
  <c r="G40" i="8"/>
  <c r="C16" i="8"/>
  <c r="E6" i="8"/>
  <c r="C182" i="8"/>
  <c r="F6" i="8"/>
  <c r="D40" i="8"/>
  <c r="D226" i="8"/>
  <c r="H204" i="8"/>
  <c r="C203" i="8"/>
  <c r="E202" i="8"/>
  <c r="E171" i="8"/>
  <c r="C202" i="8"/>
  <c r="D172" i="8"/>
  <c r="E170" i="8"/>
  <c r="C62" i="8"/>
  <c r="H37" i="8"/>
  <c r="H60" i="8"/>
  <c r="C39" i="8"/>
  <c r="F37" i="8"/>
  <c r="F192" i="8"/>
  <c r="C225" i="8"/>
  <c r="G159" i="8"/>
  <c r="E148" i="8"/>
  <c r="G160" i="8"/>
  <c r="C224" i="8"/>
  <c r="F191" i="8"/>
  <c r="E149" i="8"/>
  <c r="H29" i="8"/>
  <c r="D61" i="8"/>
  <c r="C18" i="8"/>
  <c r="E15" i="8"/>
  <c r="F4" i="8"/>
  <c r="D48" i="8"/>
  <c r="F40" i="8"/>
  <c r="F50" i="8"/>
  <c r="F60" i="8"/>
  <c r="D38" i="8"/>
  <c r="E27" i="8"/>
  <c r="F203" i="8"/>
  <c r="H191" i="8"/>
  <c r="E204" i="8"/>
  <c r="C192" i="8"/>
  <c r="C193" i="8"/>
  <c r="E183" i="8"/>
  <c r="D181" i="8"/>
  <c r="G127" i="8"/>
  <c r="G128" i="8"/>
  <c r="D126" i="8"/>
  <c r="D127" i="8"/>
  <c r="F225" i="8"/>
  <c r="E193" i="8"/>
  <c r="C183" i="8"/>
  <c r="G170" i="8"/>
  <c r="E192" i="8"/>
  <c r="F51" i="8"/>
  <c r="D150" i="8"/>
  <c r="G169" i="8"/>
  <c r="F226" i="8"/>
  <c r="G227" i="8"/>
  <c r="D227" i="8"/>
  <c r="F205" i="8"/>
  <c r="D180" i="8"/>
  <c r="H172" i="8"/>
  <c r="D170" i="8"/>
  <c r="G149" i="8"/>
  <c r="H192" i="8"/>
  <c r="G148" i="8"/>
  <c r="G158" i="8"/>
  <c r="F204" i="8"/>
  <c r="F194" i="8"/>
  <c r="H180" i="8"/>
  <c r="G194" i="8"/>
  <c r="C161" i="8"/>
  <c r="H203" i="8"/>
  <c r="F202" i="8"/>
  <c r="F182" i="8"/>
  <c r="F227" i="8"/>
  <c r="C226" i="8"/>
  <c r="G226" i="8"/>
  <c r="E50" i="8"/>
  <c r="H48" i="8"/>
  <c r="F16" i="8"/>
  <c r="E51" i="8"/>
  <c r="G7" i="8"/>
  <c r="H6" i="8"/>
  <c r="G171" i="8"/>
  <c r="H94" i="8"/>
  <c r="H81" i="8"/>
  <c r="G84" i="8"/>
  <c r="C51" i="8"/>
  <c r="C38" i="8"/>
  <c r="E84" i="8"/>
  <c r="H50" i="8"/>
  <c r="H7" i="8"/>
  <c r="C59" i="8"/>
  <c r="C28" i="8"/>
  <c r="D18" i="8"/>
  <c r="D5" i="8"/>
  <c r="G28" i="8"/>
  <c r="D62" i="8"/>
  <c r="E61" i="8"/>
  <c r="E49" i="8"/>
  <c r="C48" i="8"/>
  <c r="G83" i="8"/>
  <c r="G59" i="8"/>
  <c r="F127" i="8"/>
  <c r="H4" i="8"/>
  <c r="F7" i="8"/>
  <c r="H128" i="8"/>
  <c r="F172" i="8"/>
  <c r="D169" i="8"/>
  <c r="F171" i="8"/>
  <c r="C149" i="8"/>
  <c r="C148" i="8"/>
  <c r="C158" i="8"/>
  <c r="H159" i="8"/>
  <c r="D204" i="8"/>
  <c r="H171" i="8"/>
  <c r="C170" i="8"/>
  <c r="C169" i="8"/>
  <c r="F158" i="8"/>
  <c r="E159" i="8"/>
  <c r="C204" i="8"/>
  <c r="E26" i="8"/>
  <c r="F38" i="8"/>
  <c r="D37" i="8"/>
  <c r="H26" i="8"/>
  <c r="H161" i="8"/>
  <c r="F28" i="8"/>
  <c r="D27" i="8"/>
  <c r="D202" i="8"/>
  <c r="G192" i="8"/>
  <c r="E191" i="8"/>
  <c r="D205" i="8"/>
  <c r="D192" i="8"/>
  <c r="E203" i="8"/>
  <c r="G191" i="8"/>
  <c r="E28" i="8"/>
  <c r="C27" i="8"/>
  <c r="E29" i="8"/>
  <c r="H27" i="8"/>
  <c r="F83" i="8"/>
  <c r="D83" i="8"/>
  <c r="G49" i="8"/>
  <c r="F49" i="8"/>
  <c r="H83" i="8"/>
  <c r="G205" i="8"/>
  <c r="C205" i="8"/>
  <c r="D194" i="8"/>
  <c r="D224" i="8"/>
  <c r="H182" i="8"/>
  <c r="G224" i="8"/>
  <c r="D225" i="8"/>
  <c r="H183" i="8"/>
  <c r="H158" i="8"/>
  <c r="E226" i="8"/>
  <c r="C159" i="8"/>
  <c r="C150" i="8"/>
  <c r="F159" i="8"/>
  <c r="D84" i="8"/>
  <c r="F84" i="8"/>
  <c r="D28" i="8"/>
  <c r="D171" i="8"/>
  <c r="H169" i="8"/>
  <c r="F161" i="8"/>
  <c r="E180" i="8"/>
  <c r="C172" i="8"/>
  <c r="H181" i="8"/>
  <c r="D161" i="8"/>
  <c r="C160" i="8"/>
  <c r="F160" i="8"/>
  <c r="C180" i="8"/>
  <c r="E161" i="8"/>
  <c r="E181" i="8"/>
  <c r="E81" i="8"/>
  <c r="G81" i="8"/>
  <c r="E82" i="8"/>
  <c r="E126" i="8"/>
  <c r="G105" i="8"/>
  <c r="H126" i="8"/>
  <c r="H125" i="8"/>
  <c r="D117" i="8"/>
  <c r="E125" i="8"/>
  <c r="E40" i="8"/>
  <c r="C37" i="8"/>
  <c r="G172" i="8"/>
  <c r="E158" i="8"/>
  <c r="E194" i="8"/>
  <c r="H82" i="8"/>
  <c r="D4" i="8"/>
  <c r="D39" i="8"/>
  <c r="E127" i="8"/>
  <c r="D49" i="8"/>
  <c r="H18" i="8"/>
  <c r="D191" i="8"/>
  <c r="C194" i="8"/>
  <c r="G183" i="8"/>
  <c r="E182" i="8"/>
  <c r="C181" i="8"/>
  <c r="F193" i="8"/>
  <c r="F180" i="8"/>
  <c r="E92" i="8"/>
  <c r="G193" i="8"/>
  <c r="C92" i="8"/>
  <c r="E62" i="8"/>
  <c r="C61" i="8"/>
  <c r="D60" i="8"/>
  <c r="F62" i="8"/>
  <c r="G62" i="8"/>
  <c r="C49" i="8"/>
  <c r="G38" i="8"/>
  <c r="C6" i="8"/>
  <c r="G26" i="8"/>
  <c r="G17" i="8"/>
  <c r="E106" i="8"/>
  <c r="D106" i="8"/>
  <c r="E105" i="8"/>
  <c r="G16" i="8"/>
  <c r="D17" i="8"/>
  <c r="C117" i="8"/>
  <c r="F105" i="8"/>
  <c r="D16" i="8"/>
  <c r="G15" i="8"/>
  <c r="F170" i="8"/>
  <c r="G181" i="8"/>
  <c r="G161" i="8"/>
  <c r="D159" i="8"/>
  <c r="D158" i="8"/>
  <c r="G180" i="8"/>
  <c r="F149" i="8"/>
  <c r="C171" i="8"/>
  <c r="D160" i="8"/>
  <c r="E150" i="8"/>
  <c r="F169" i="8"/>
  <c r="D93" i="8"/>
  <c r="F59" i="8"/>
  <c r="E17" i="8"/>
  <c r="F18" i="8"/>
  <c r="G5" i="8"/>
  <c r="E5" i="8"/>
  <c r="H15" i="8"/>
  <c r="G92" i="8"/>
  <c r="G50" i="8"/>
  <c r="H49" i="8"/>
  <c r="D92" i="8"/>
  <c r="E4" i="8"/>
  <c r="D51" i="8"/>
  <c r="F92" i="8"/>
  <c r="E83" i="8"/>
  <c r="G82" i="8"/>
  <c r="E48" i="8"/>
  <c r="C50" i="8"/>
  <c r="F61" i="8"/>
  <c r="F5" i="8"/>
  <c r="G39" i="8"/>
  <c r="E18" i="8"/>
  <c r="G4" i="8"/>
  <c r="E37" i="8"/>
  <c r="F27" i="8"/>
  <c r="C81" i="8"/>
  <c r="F26" i="8"/>
  <c r="E38" i="8"/>
  <c r="G125" i="8"/>
  <c r="C106" i="8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K85" i="1"/>
  <c r="L85" i="1"/>
  <c r="M85" i="1"/>
  <c r="N85" i="1"/>
  <c r="D29" i="8" s="1"/>
  <c r="O85" i="1"/>
  <c r="P85" i="1"/>
  <c r="Q85" i="1"/>
  <c r="R85" i="1"/>
  <c r="E93" i="8" s="1"/>
  <c r="S85" i="1"/>
  <c r="T85" i="1"/>
  <c r="E205" i="8" s="1"/>
  <c r="U85" i="1"/>
  <c r="V85" i="1"/>
  <c r="E42" i="15" s="1"/>
  <c r="W85" i="1"/>
  <c r="X85" i="1"/>
  <c r="F115" i="8" s="1"/>
  <c r="Y85" i="1"/>
  <c r="Z85" i="1"/>
  <c r="AA85" i="1"/>
  <c r="AB85" i="1"/>
  <c r="AC85" i="1"/>
  <c r="AD85" i="1"/>
  <c r="G104" i="8" s="1"/>
  <c r="AE85" i="1"/>
  <c r="AF85" i="1"/>
  <c r="AG85" i="1"/>
  <c r="AH85" i="1"/>
  <c r="G156" i="15" s="1"/>
  <c r="AI85" i="1"/>
  <c r="H202" i="8" s="1"/>
  <c r="AJ85" i="1"/>
  <c r="H115" i="8" s="1"/>
  <c r="AK85" i="1"/>
  <c r="H127" i="8" s="1"/>
  <c r="AL85" i="1"/>
  <c r="AM85" i="1"/>
  <c r="E86" i="1"/>
  <c r="F86" i="1"/>
  <c r="G86" i="1"/>
  <c r="H86" i="1"/>
  <c r="C84" i="8" s="1"/>
  <c r="I86" i="1"/>
  <c r="E87" i="1"/>
  <c r="F87" i="1"/>
  <c r="G87" i="1"/>
  <c r="H87" i="1"/>
  <c r="I87" i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E91" i="1"/>
  <c r="F91" i="1"/>
  <c r="G91" i="1"/>
  <c r="H91" i="1"/>
  <c r="I91" i="1"/>
  <c r="E92" i="1"/>
  <c r="F92" i="1"/>
  <c r="G92" i="1"/>
  <c r="H92" i="1"/>
  <c r="I92" i="1"/>
  <c r="E93" i="1"/>
  <c r="F93" i="1"/>
  <c r="G93" i="1"/>
  <c r="H93" i="1"/>
  <c r="I93" i="1"/>
  <c r="E94" i="1"/>
  <c r="F94" i="1"/>
  <c r="G94" i="1"/>
  <c r="H94" i="1"/>
  <c r="I94" i="1"/>
  <c r="E95" i="1"/>
  <c r="F95" i="1"/>
  <c r="G95" i="1"/>
  <c r="H95" i="1"/>
  <c r="I95" i="1"/>
  <c r="E96" i="1"/>
  <c r="F96" i="1"/>
  <c r="G96" i="1"/>
  <c r="H96" i="1"/>
  <c r="I96" i="1"/>
  <c r="E97" i="1"/>
  <c r="F97" i="1"/>
  <c r="G97" i="1"/>
  <c r="H97" i="1"/>
  <c r="I97" i="1"/>
  <c r="E98" i="1"/>
  <c r="F98" i="1"/>
  <c r="G98" i="1"/>
  <c r="H98" i="1"/>
  <c r="I98" i="1"/>
  <c r="E99" i="1"/>
  <c r="F99" i="1"/>
  <c r="G99" i="1"/>
  <c r="H99" i="1"/>
  <c r="I99" i="1"/>
  <c r="E100" i="1"/>
  <c r="F100" i="1"/>
  <c r="G100" i="1"/>
  <c r="H100" i="1"/>
  <c r="I100" i="1"/>
  <c r="E101" i="1"/>
  <c r="F101" i="1"/>
  <c r="G101" i="1"/>
  <c r="H101" i="1"/>
  <c r="I101" i="1"/>
  <c r="E102" i="1"/>
  <c r="F102" i="1"/>
  <c r="G102" i="1"/>
  <c r="H102" i="1"/>
  <c r="I102" i="1"/>
  <c r="E103" i="1"/>
  <c r="F103" i="1"/>
  <c r="G103" i="1"/>
  <c r="H103" i="1"/>
  <c r="I103" i="1"/>
  <c r="E104" i="1"/>
  <c r="F104" i="1"/>
  <c r="G104" i="1"/>
  <c r="H104" i="1"/>
  <c r="I104" i="1"/>
  <c r="E105" i="1"/>
  <c r="F105" i="1"/>
  <c r="G105" i="1"/>
  <c r="H105" i="1"/>
  <c r="I105" i="1"/>
  <c r="E106" i="1"/>
  <c r="F106" i="1"/>
  <c r="G106" i="1"/>
  <c r="H106" i="1"/>
  <c r="I106" i="1"/>
  <c r="E107" i="1"/>
  <c r="F107" i="1"/>
  <c r="G107" i="1"/>
  <c r="H107" i="1"/>
  <c r="I107" i="1"/>
  <c r="F85" i="1"/>
  <c r="G85" i="1"/>
  <c r="C127" i="8" s="1"/>
  <c r="H85" i="1"/>
  <c r="I85" i="1"/>
  <c r="J85" i="1"/>
  <c r="E85" i="1"/>
  <c r="G211" i="15" l="1"/>
  <c r="G200" i="15"/>
  <c r="G20" i="15"/>
  <c r="G189" i="15"/>
  <c r="G178" i="15"/>
  <c r="G98" i="15"/>
  <c r="G53" i="15"/>
  <c r="G86" i="15"/>
  <c r="G145" i="15"/>
  <c r="G75" i="15"/>
  <c r="F145" i="15"/>
  <c r="F86" i="15"/>
  <c r="F42" i="15"/>
  <c r="F134" i="15"/>
  <c r="F9" i="15"/>
  <c r="F178" i="15"/>
  <c r="F222" i="15"/>
  <c r="F75" i="15"/>
  <c r="E64" i="15"/>
  <c r="E9" i="15"/>
  <c r="E167" i="15"/>
  <c r="E134" i="15"/>
  <c r="E20" i="15"/>
  <c r="E53" i="15"/>
  <c r="E31" i="15"/>
  <c r="E123" i="15"/>
  <c r="D86" i="15"/>
  <c r="D167" i="15"/>
  <c r="D189" i="15"/>
  <c r="D64" i="15"/>
  <c r="D75" i="15"/>
  <c r="D31" i="15"/>
  <c r="D222" i="15"/>
  <c r="D156" i="15"/>
  <c r="D9" i="15"/>
  <c r="D211" i="15"/>
  <c r="C123" i="15"/>
  <c r="C145" i="15"/>
  <c r="C200" i="15"/>
  <c r="C20" i="15"/>
  <c r="C134" i="15"/>
  <c r="C86" i="15"/>
  <c r="C75" i="15"/>
  <c r="C189" i="15"/>
  <c r="C156" i="15"/>
  <c r="C222" i="15"/>
  <c r="C178" i="15"/>
  <c r="C211" i="15"/>
  <c r="C167" i="15"/>
  <c r="C98" i="15"/>
  <c r="C64" i="15"/>
  <c r="C53" i="15"/>
  <c r="C9" i="15"/>
  <c r="C42" i="15"/>
  <c r="C31" i="15"/>
  <c r="H188" i="15"/>
  <c r="H155" i="15"/>
  <c r="H133" i="15"/>
  <c r="H144" i="15"/>
  <c r="H74" i="15"/>
  <c r="H85" i="15"/>
  <c r="H150" i="8"/>
  <c r="H84" i="15"/>
  <c r="H73" i="15"/>
  <c r="G134" i="15"/>
  <c r="G222" i="15"/>
  <c r="G123" i="15"/>
  <c r="G167" i="15"/>
  <c r="G64" i="15"/>
  <c r="G9" i="15"/>
  <c r="G42" i="15"/>
  <c r="G31" i="15"/>
  <c r="E211" i="15"/>
  <c r="E200" i="15"/>
  <c r="E189" i="15"/>
  <c r="E156" i="15"/>
  <c r="E222" i="15"/>
  <c r="E178" i="15"/>
  <c r="E145" i="15"/>
  <c r="E86" i="15"/>
  <c r="E75" i="15"/>
  <c r="E98" i="15"/>
  <c r="F39" i="8"/>
  <c r="F72" i="15"/>
  <c r="F200" i="15"/>
  <c r="F189" i="15"/>
  <c r="F156" i="15"/>
  <c r="F123" i="15"/>
  <c r="F211" i="15"/>
  <c r="F167" i="15"/>
  <c r="F31" i="15"/>
  <c r="F64" i="15"/>
  <c r="F20" i="15"/>
  <c r="F98" i="15"/>
  <c r="F53" i="15"/>
  <c r="D178" i="15"/>
  <c r="D145" i="15"/>
  <c r="D123" i="15"/>
  <c r="D200" i="15"/>
  <c r="D134" i="15"/>
  <c r="D53" i="15"/>
  <c r="D42" i="15"/>
  <c r="D20" i="15"/>
  <c r="H193" i="8"/>
  <c r="H61" i="8"/>
  <c r="H225" i="8"/>
  <c r="C17" i="8"/>
  <c r="H160" i="8"/>
  <c r="C128" i="8"/>
  <c r="C83" i="8"/>
  <c r="H92" i="8"/>
  <c r="F106" i="8"/>
  <c r="H117" i="8"/>
  <c r="G93" i="8"/>
  <c r="F95" i="8"/>
  <c r="D95" i="8"/>
  <c r="G106" i="8"/>
  <c r="E95" i="8"/>
  <c r="C115" i="8"/>
  <c r="C116" i="8"/>
  <c r="F114" i="8"/>
  <c r="C105" i="8"/>
  <c r="G60" i="8"/>
  <c r="G114" i="8"/>
  <c r="H62" i="8"/>
  <c r="F93" i="8"/>
  <c r="D94" i="8"/>
  <c r="G117" i="8"/>
  <c r="H93" i="8"/>
  <c r="C104" i="8"/>
  <c r="H106" i="8"/>
  <c r="H84" i="8"/>
  <c r="E104" i="8"/>
  <c r="E115" i="8"/>
  <c r="C15" i="8"/>
  <c r="G182" i="8"/>
  <c r="D116" i="8"/>
  <c r="C94" i="8"/>
  <c r="H205" i="8"/>
  <c r="H114" i="8"/>
  <c r="C93" i="8"/>
  <c r="C95" i="8"/>
  <c r="E114" i="8"/>
  <c r="G94" i="8"/>
  <c r="H95" i="8"/>
  <c r="G95" i="8"/>
  <c r="D114" i="8"/>
  <c r="F94" i="8"/>
  <c r="D115" i="8"/>
  <c r="C114" i="8"/>
  <c r="E94" i="8"/>
  <c r="H51" i="8"/>
  <c r="E31" i="8"/>
  <c r="E137" i="8"/>
  <c r="H137" i="8"/>
  <c r="G29" i="8"/>
  <c r="D53" i="8"/>
  <c r="G97" i="8"/>
  <c r="G20" i="8"/>
  <c r="C63" i="8"/>
  <c r="C96" i="8"/>
  <c r="G19" i="8"/>
  <c r="G96" i="8"/>
  <c r="G213" i="8"/>
  <c r="G136" i="8"/>
  <c r="E30" i="8"/>
  <c r="E140" i="8"/>
  <c r="E136" i="8"/>
  <c r="H38" i="8"/>
  <c r="C97" i="8"/>
  <c r="C207" i="8"/>
  <c r="H140" i="8"/>
  <c r="H213" i="8"/>
  <c r="D213" i="8"/>
  <c r="C229" i="8"/>
  <c r="C218" i="8"/>
  <c r="C196" i="8"/>
  <c r="C185" i="8"/>
  <c r="C174" i="8"/>
  <c r="C163" i="8"/>
  <c r="C152" i="8"/>
  <c r="C108" i="8"/>
  <c r="C141" i="8"/>
  <c r="C119" i="8"/>
  <c r="C86" i="8"/>
  <c r="C75" i="8"/>
  <c r="C64" i="8"/>
  <c r="C130" i="8"/>
  <c r="C53" i="8"/>
  <c r="C42" i="8"/>
  <c r="C31" i="8"/>
  <c r="C20" i="8"/>
  <c r="C9" i="8"/>
  <c r="G229" i="8"/>
  <c r="G218" i="8"/>
  <c r="G207" i="8"/>
  <c r="G196" i="8"/>
  <c r="G185" i="8"/>
  <c r="G174" i="8"/>
  <c r="G163" i="8"/>
  <c r="G152" i="8"/>
  <c r="G108" i="8"/>
  <c r="G86" i="8"/>
  <c r="G75" i="8"/>
  <c r="G64" i="8"/>
  <c r="G53" i="8"/>
  <c r="G42" i="8"/>
  <c r="G31" i="8"/>
  <c r="G9" i="8"/>
  <c r="G141" i="8"/>
  <c r="G119" i="8"/>
  <c r="G130" i="8"/>
  <c r="F216" i="8"/>
  <c r="F139" i="8"/>
  <c r="F73" i="8"/>
  <c r="E214" i="8"/>
  <c r="E71" i="8"/>
  <c r="C217" i="8"/>
  <c r="C140" i="8"/>
  <c r="C129" i="8"/>
  <c r="C118" i="8"/>
  <c r="C107" i="8"/>
  <c r="C206" i="8"/>
  <c r="C184" i="8"/>
  <c r="C151" i="8"/>
  <c r="C195" i="8"/>
  <c r="C162" i="8"/>
  <c r="C228" i="8"/>
  <c r="C74" i="8"/>
  <c r="C52" i="8"/>
  <c r="C173" i="8"/>
  <c r="C85" i="8"/>
  <c r="C19" i="8"/>
  <c r="C8" i="8"/>
  <c r="C30" i="8"/>
  <c r="C41" i="8"/>
  <c r="H215" i="8"/>
  <c r="H149" i="8"/>
  <c r="H72" i="8"/>
  <c r="H138" i="8"/>
  <c r="H105" i="8"/>
  <c r="G228" i="8"/>
  <c r="G140" i="8"/>
  <c r="G129" i="8"/>
  <c r="G118" i="8"/>
  <c r="G107" i="8"/>
  <c r="G195" i="8"/>
  <c r="G162" i="8"/>
  <c r="G173" i="8"/>
  <c r="G184" i="8"/>
  <c r="G74" i="8"/>
  <c r="G63" i="8"/>
  <c r="G85" i="8"/>
  <c r="G217" i="8"/>
  <c r="G206" i="8"/>
  <c r="G52" i="8"/>
  <c r="G41" i="8"/>
  <c r="G8" i="8"/>
  <c r="G151" i="8"/>
  <c r="G30" i="8"/>
  <c r="G147" i="8"/>
  <c r="G103" i="8"/>
  <c r="G70" i="8"/>
  <c r="F215" i="8"/>
  <c r="F138" i="8"/>
  <c r="F72" i="8"/>
  <c r="F17" i="8"/>
  <c r="E228" i="8"/>
  <c r="E217" i="8"/>
  <c r="E206" i="8"/>
  <c r="E195" i="8"/>
  <c r="E184" i="8"/>
  <c r="E173" i="8"/>
  <c r="E162" i="8"/>
  <c r="E151" i="8"/>
  <c r="E118" i="8"/>
  <c r="E129" i="8"/>
  <c r="E85" i="8"/>
  <c r="E74" i="8"/>
  <c r="E63" i="8"/>
  <c r="E52" i="8"/>
  <c r="E41" i="8"/>
  <c r="E19" i="8"/>
  <c r="E107" i="8"/>
  <c r="E96" i="8"/>
  <c r="E8" i="8"/>
  <c r="E213" i="8"/>
  <c r="E103" i="8"/>
  <c r="E147" i="8"/>
  <c r="D215" i="8"/>
  <c r="D105" i="8"/>
  <c r="D149" i="8"/>
  <c r="D72" i="8"/>
  <c r="D138" i="8"/>
  <c r="C214" i="8"/>
  <c r="C137" i="8"/>
  <c r="C71" i="8"/>
  <c r="H216" i="8"/>
  <c r="H227" i="8"/>
  <c r="H73" i="8"/>
  <c r="H40" i="8"/>
  <c r="H139" i="8"/>
  <c r="G214" i="8"/>
  <c r="G137" i="8"/>
  <c r="G71" i="8"/>
  <c r="E218" i="8"/>
  <c r="E207" i="8"/>
  <c r="E152" i="8"/>
  <c r="E141" i="8"/>
  <c r="E130" i="8"/>
  <c r="E119" i="8"/>
  <c r="E108" i="8"/>
  <c r="E97" i="8"/>
  <c r="E185" i="8"/>
  <c r="E174" i="8"/>
  <c r="E229" i="8"/>
  <c r="E9" i="8"/>
  <c r="E196" i="8"/>
  <c r="E53" i="8"/>
  <c r="E42" i="8"/>
  <c r="E163" i="8"/>
  <c r="E75" i="8"/>
  <c r="E64" i="8"/>
  <c r="E86" i="8"/>
  <c r="E20" i="8"/>
  <c r="D73" i="8"/>
  <c r="D139" i="8"/>
  <c r="D216" i="8"/>
  <c r="G216" i="8"/>
  <c r="G73" i="8"/>
  <c r="G139" i="8"/>
  <c r="G51" i="8"/>
  <c r="F229" i="8"/>
  <c r="F218" i="8"/>
  <c r="F207" i="8"/>
  <c r="F196" i="8"/>
  <c r="F185" i="8"/>
  <c r="F174" i="8"/>
  <c r="F163" i="8"/>
  <c r="F130" i="8"/>
  <c r="F97" i="8"/>
  <c r="F108" i="8"/>
  <c r="F75" i="8"/>
  <c r="F64" i="8"/>
  <c r="F53" i="8"/>
  <c r="F42" i="8"/>
  <c r="F31" i="8"/>
  <c r="F20" i="8"/>
  <c r="F86" i="8"/>
  <c r="F152" i="8"/>
  <c r="F119" i="8"/>
  <c r="F9" i="8"/>
  <c r="F141" i="8"/>
  <c r="E139" i="8"/>
  <c r="E216" i="8"/>
  <c r="E73" i="8"/>
  <c r="C216" i="8"/>
  <c r="C73" i="8"/>
  <c r="C139" i="8"/>
  <c r="H214" i="8"/>
  <c r="H148" i="8"/>
  <c r="H71" i="8"/>
  <c r="H104" i="8"/>
  <c r="H16" i="8"/>
  <c r="F214" i="8"/>
  <c r="F104" i="8"/>
  <c r="F137" i="8"/>
  <c r="F71" i="8"/>
  <c r="F148" i="8"/>
  <c r="D196" i="8"/>
  <c r="D174" i="8"/>
  <c r="D218" i="8"/>
  <c r="D207" i="8"/>
  <c r="D152" i="8"/>
  <c r="D141" i="8"/>
  <c r="D119" i="8"/>
  <c r="D86" i="8"/>
  <c r="D75" i="8"/>
  <c r="D64" i="8"/>
  <c r="D185" i="8"/>
  <c r="D130" i="8"/>
  <c r="D229" i="8"/>
  <c r="D108" i="8"/>
  <c r="D163" i="8"/>
  <c r="D42" i="8"/>
  <c r="D97" i="8"/>
  <c r="D31" i="8"/>
  <c r="D20" i="8"/>
  <c r="D9" i="8"/>
  <c r="D214" i="8"/>
  <c r="D71" i="8"/>
  <c r="D104" i="8"/>
  <c r="D148" i="8"/>
  <c r="D137" i="8"/>
  <c r="C147" i="8"/>
  <c r="C136" i="8"/>
  <c r="C103" i="8"/>
  <c r="C213" i="8"/>
  <c r="C70" i="8"/>
  <c r="C26" i="8"/>
  <c r="C138" i="8"/>
  <c r="C215" i="8"/>
  <c r="C72" i="8"/>
  <c r="H228" i="8"/>
  <c r="H217" i="8"/>
  <c r="H206" i="8"/>
  <c r="H195" i="8"/>
  <c r="H184" i="8"/>
  <c r="H173" i="8"/>
  <c r="H162" i="8"/>
  <c r="H96" i="8"/>
  <c r="H151" i="8"/>
  <c r="H107" i="8"/>
  <c r="H85" i="8"/>
  <c r="H8" i="8"/>
  <c r="H52" i="8"/>
  <c r="H41" i="8"/>
  <c r="H30" i="8"/>
  <c r="H19" i="8"/>
  <c r="H129" i="8"/>
  <c r="H63" i="8"/>
  <c r="H118" i="8"/>
  <c r="H74" i="8"/>
  <c r="H147" i="8"/>
  <c r="H136" i="8"/>
  <c r="H103" i="8"/>
  <c r="H70" i="8"/>
  <c r="G215" i="8"/>
  <c r="G138" i="8"/>
  <c r="G116" i="8"/>
  <c r="G72" i="8"/>
  <c r="F206" i="8"/>
  <c r="F184" i="8"/>
  <c r="F162" i="8"/>
  <c r="F151" i="8"/>
  <c r="F228" i="8"/>
  <c r="F217" i="8"/>
  <c r="F195" i="8"/>
  <c r="F129" i="8"/>
  <c r="F85" i="8"/>
  <c r="F74" i="8"/>
  <c r="F63" i="8"/>
  <c r="F118" i="8"/>
  <c r="F8" i="8"/>
  <c r="F173" i="8"/>
  <c r="F107" i="8"/>
  <c r="F96" i="8"/>
  <c r="F140" i="8"/>
  <c r="F52" i="8"/>
  <c r="F30" i="8"/>
  <c r="F19" i="8"/>
  <c r="F41" i="8"/>
  <c r="F213" i="8"/>
  <c r="F103" i="8"/>
  <c r="F70" i="8"/>
  <c r="F136" i="8"/>
  <c r="F147" i="8"/>
  <c r="E215" i="8"/>
  <c r="E138" i="8"/>
  <c r="E72" i="8"/>
  <c r="D228" i="8"/>
  <c r="D217" i="8"/>
  <c r="D206" i="8"/>
  <c r="D195" i="8"/>
  <c r="D184" i="8"/>
  <c r="D173" i="8"/>
  <c r="D162" i="8"/>
  <c r="D107" i="8"/>
  <c r="D96" i="8"/>
  <c r="D140" i="8"/>
  <c r="D118" i="8"/>
  <c r="D151" i="8"/>
  <c r="D8" i="8"/>
  <c r="D74" i="8"/>
  <c r="D63" i="8"/>
  <c r="D52" i="8"/>
  <c r="D41" i="8"/>
  <c r="D30" i="8"/>
  <c r="D19" i="8"/>
  <c r="D129" i="8"/>
  <c r="D85" i="8"/>
  <c r="D147" i="8"/>
  <c r="D136" i="8"/>
  <c r="D103" i="8"/>
  <c r="D70" i="8"/>
  <c r="A5" i="1" l="1"/>
  <c r="A6" i="1" s="1"/>
  <c r="A8" i="1" s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6" i="1" s="1"/>
  <c r="A38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4" i="1" s="1"/>
  <c r="A55" i="1" s="1"/>
  <c r="A57" i="1" s="1"/>
  <c r="A58" i="1" s="1"/>
</calcChain>
</file>

<file path=xl/sharedStrings.xml><?xml version="1.0" encoding="utf-8"?>
<sst xmlns="http://schemas.openxmlformats.org/spreadsheetml/2006/main" count="2536" uniqueCount="192">
  <si>
    <t>DOCENTE</t>
  </si>
  <si>
    <t>ORE</t>
  </si>
  <si>
    <t>LUN</t>
  </si>
  <si>
    <t>MAR</t>
  </si>
  <si>
    <t>MER</t>
  </si>
  <si>
    <t>GIO</t>
  </si>
  <si>
    <t>VEN</t>
  </si>
  <si>
    <t>SAB</t>
  </si>
  <si>
    <t>ora</t>
  </si>
  <si>
    <t>I</t>
  </si>
  <si>
    <t>II</t>
  </si>
  <si>
    <t>IV</t>
  </si>
  <si>
    <t>V</t>
  </si>
  <si>
    <t>VI</t>
  </si>
  <si>
    <t>1AC</t>
  </si>
  <si>
    <t>2AI</t>
  </si>
  <si>
    <t>2AC</t>
  </si>
  <si>
    <t>2BI</t>
  </si>
  <si>
    <t>1BI</t>
  </si>
  <si>
    <t>1AI</t>
  </si>
  <si>
    <t>1CI</t>
  </si>
  <si>
    <t>2CI</t>
  </si>
  <si>
    <t>5AT</t>
  </si>
  <si>
    <t>3AT</t>
  </si>
  <si>
    <t>4AT</t>
  </si>
  <si>
    <t>3AI</t>
  </si>
  <si>
    <t>4AI</t>
  </si>
  <si>
    <t>5AI</t>
  </si>
  <si>
    <t>4AC</t>
  </si>
  <si>
    <t>3BI</t>
  </si>
  <si>
    <t>5BI</t>
  </si>
  <si>
    <t>3AC</t>
  </si>
  <si>
    <t>5AC</t>
  </si>
  <si>
    <t>4BI</t>
  </si>
  <si>
    <t>MATERIA</t>
  </si>
  <si>
    <t>LUNEDI</t>
  </si>
  <si>
    <t>MARTEDÌ</t>
  </si>
  <si>
    <t>MERCOLEDÌ</t>
  </si>
  <si>
    <t>GIOVEDÌ</t>
  </si>
  <si>
    <t>VENERDÌ</t>
  </si>
  <si>
    <t>SABATO</t>
  </si>
  <si>
    <t>L</t>
  </si>
  <si>
    <t>B</t>
  </si>
  <si>
    <t>E</t>
  </si>
  <si>
    <t>2DI</t>
  </si>
  <si>
    <t>4CI</t>
  </si>
  <si>
    <t>4BC</t>
  </si>
  <si>
    <t>Lun</t>
  </si>
  <si>
    <t>Mar</t>
  </si>
  <si>
    <t>Mer</t>
  </si>
  <si>
    <t>Gio</t>
  </si>
  <si>
    <t>Ven</t>
  </si>
  <si>
    <t>Sab</t>
  </si>
  <si>
    <t>8:00 - 9:00</t>
  </si>
  <si>
    <t>9:00 - 10:00</t>
  </si>
  <si>
    <t>dalle - alle</t>
  </si>
  <si>
    <t>10:00 - 11:00</t>
  </si>
  <si>
    <t>11:00 - 12:00</t>
  </si>
  <si>
    <t>12:00 - 12:50</t>
  </si>
  <si>
    <t>12:50 - 13:40</t>
  </si>
  <si>
    <t>Orario settimanale di classe valido da</t>
  </si>
  <si>
    <t xml:space="preserve">Compilare il foglio ITIS - Docenti </t>
  </si>
  <si>
    <t>E' possibile inserire docenti solo nelle righe comprese tra 4 e 84</t>
  </si>
  <si>
    <t>Controllare la tabella che inizia a riga 85 del foglio ITIS - Docenti</t>
  </si>
  <si>
    <t>1: nell'orario compare solo 1 docente della classe di quella riga</t>
  </si>
  <si>
    <t>2: l'ora è occupata da 2 docenti. Si tratta o di una compresenza o di un'anomalia</t>
  </si>
  <si>
    <t>3 o più: l'ora è occupata da 3 o più docenti. Se non ci sono docenti di sostegno si tratta di un'anomalia</t>
  </si>
  <si>
    <t>Inserire la data di inizio validità dell'orario nella cella AJ1</t>
  </si>
  <si>
    <t>Il foglio ITIS - Classi si genera automaticamente</t>
  </si>
  <si>
    <t>N.B.: I docenti devono essere inseriti in ordine alfabetico</t>
  </si>
  <si>
    <t>Calia</t>
  </si>
  <si>
    <t>2Ai</t>
  </si>
  <si>
    <t>2Bi</t>
  </si>
  <si>
    <t>2Di</t>
  </si>
  <si>
    <t>2Ci</t>
  </si>
  <si>
    <t>1Ai</t>
  </si>
  <si>
    <t>Carbone</t>
  </si>
  <si>
    <t>3Bi</t>
  </si>
  <si>
    <t>5Ai</t>
  </si>
  <si>
    <t>5Bi</t>
  </si>
  <si>
    <t>4Ai</t>
  </si>
  <si>
    <t>3Ai</t>
  </si>
  <si>
    <t>4Bi</t>
  </si>
  <si>
    <t>Cariello</t>
  </si>
  <si>
    <t>1Bi</t>
  </si>
  <si>
    <t>2Ac</t>
  </si>
  <si>
    <t>1Ac</t>
  </si>
  <si>
    <t>Cavallera</t>
  </si>
  <si>
    <t>4At</t>
  </si>
  <si>
    <t>3At</t>
  </si>
  <si>
    <t>5At</t>
  </si>
  <si>
    <t>Ciccimarra</t>
  </si>
  <si>
    <t>Cimino</t>
  </si>
  <si>
    <t>Clemente</t>
  </si>
  <si>
    <t>Colantuono</t>
  </si>
  <si>
    <t>5Ac</t>
  </si>
  <si>
    <t>Cornacchia</t>
  </si>
  <si>
    <t>Costantino</t>
  </si>
  <si>
    <t>4Ac</t>
  </si>
  <si>
    <t>3Ac</t>
  </si>
  <si>
    <t>Fabrizio</t>
  </si>
  <si>
    <t>Ferrarese</t>
  </si>
  <si>
    <t>Flaccomio</t>
  </si>
  <si>
    <t>Fratusco</t>
  </si>
  <si>
    <t>Galtieri</t>
  </si>
  <si>
    <t>Genco</t>
  </si>
  <si>
    <t>Giampetruzzi</t>
  </si>
  <si>
    <t>Grieco</t>
  </si>
  <si>
    <t>Incampo</t>
  </si>
  <si>
    <t>Langerano</t>
  </si>
  <si>
    <t>Laurieri</t>
  </si>
  <si>
    <t>Lillo</t>
  </si>
  <si>
    <t>Loiudice</t>
  </si>
  <si>
    <t>Lopedota</t>
  </si>
  <si>
    <t>Loporcaro</t>
  </si>
  <si>
    <t>Marvulli65</t>
  </si>
  <si>
    <t>3Ai/c</t>
  </si>
  <si>
    <t>Marvulli70</t>
  </si>
  <si>
    <t>Mongelli</t>
  </si>
  <si>
    <t>Niglio</t>
  </si>
  <si>
    <t>Oliva</t>
  </si>
  <si>
    <t>Pallotta</t>
  </si>
  <si>
    <t>Paterno</t>
  </si>
  <si>
    <t>Pellegrino</t>
  </si>
  <si>
    <t>Pepe</t>
  </si>
  <si>
    <t>Raspatelli</t>
  </si>
  <si>
    <t>Regina</t>
  </si>
  <si>
    <t>Riviello</t>
  </si>
  <si>
    <t>Santantonio</t>
  </si>
  <si>
    <t>Scarati</t>
  </si>
  <si>
    <t>Siciliano</t>
  </si>
  <si>
    <t>Simone</t>
  </si>
  <si>
    <t>Speranza</t>
  </si>
  <si>
    <t>Stimola</t>
  </si>
  <si>
    <t>Teofilo</t>
  </si>
  <si>
    <t>Tribuzio</t>
  </si>
  <si>
    <t>Vulpio</t>
  </si>
  <si>
    <t>Dedonato</t>
  </si>
  <si>
    <t>Fumarulo</t>
  </si>
  <si>
    <t>Indrio</t>
  </si>
  <si>
    <t>Moramarco M</t>
  </si>
  <si>
    <t>Rizzi</t>
  </si>
  <si>
    <t>R</t>
  </si>
  <si>
    <t>O</t>
  </si>
  <si>
    <t>Caponio</t>
  </si>
  <si>
    <t>Conca</t>
  </si>
  <si>
    <t>D'Ambrosio</t>
  </si>
  <si>
    <t>Moramarco A</t>
  </si>
  <si>
    <t>PerrucciD</t>
  </si>
  <si>
    <t>PerrucciF</t>
  </si>
  <si>
    <t>Porfido</t>
  </si>
  <si>
    <t>Trionfo</t>
  </si>
  <si>
    <t xml:space="preserve">L </t>
  </si>
  <si>
    <t>X</t>
  </si>
  <si>
    <t/>
  </si>
  <si>
    <t>Chimica</t>
  </si>
  <si>
    <t>Perrucci D.</t>
  </si>
  <si>
    <t>Informatica</t>
  </si>
  <si>
    <t>Fisica</t>
  </si>
  <si>
    <t>III</t>
  </si>
  <si>
    <t>Religione</t>
  </si>
  <si>
    <t>Sc. terra</t>
  </si>
  <si>
    <t>Ed. Fisica</t>
  </si>
  <si>
    <t>Inglese</t>
  </si>
  <si>
    <t>Matematica</t>
  </si>
  <si>
    <t>Diritto</t>
  </si>
  <si>
    <t>Disegno</t>
  </si>
  <si>
    <t>Italiano</t>
  </si>
  <si>
    <t>Sc. Terra</t>
  </si>
  <si>
    <t>Geografia</t>
  </si>
  <si>
    <t>ed. Fisica</t>
  </si>
  <si>
    <t>D</t>
  </si>
  <si>
    <t xml:space="preserve">D </t>
  </si>
  <si>
    <t>Orario settimanale di classe valido dal 24.9.2018 al 29.9.2018</t>
  </si>
  <si>
    <t>I.T.S. "Galilei"                                   Orario provvisorio valido dal: 24.9.2018 al 29.9.2018</t>
  </si>
  <si>
    <t>Lab. Inform.</t>
  </si>
  <si>
    <t>Telecom.</t>
  </si>
  <si>
    <t>Lab. Chimica</t>
  </si>
  <si>
    <t>Lab. Fisica</t>
  </si>
  <si>
    <t>Lab. Elettron.</t>
  </si>
  <si>
    <t>Educ. Fisica</t>
  </si>
  <si>
    <t>Elettronica</t>
  </si>
  <si>
    <t>Scienze</t>
  </si>
  <si>
    <t>Lab. Disegno</t>
  </si>
  <si>
    <t>Sostegno</t>
  </si>
  <si>
    <t>8.00</t>
  </si>
  <si>
    <t>9.00</t>
  </si>
  <si>
    <t>10.00</t>
  </si>
  <si>
    <t>11.00</t>
  </si>
  <si>
    <t>12.00</t>
  </si>
  <si>
    <t>12.50</t>
  </si>
  <si>
    <t>Ninivaggi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</si>
</sst>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10]General"/>
  </numFmts>
  <fonts count="23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trike/>
      <sz val="10"/>
      <name val="Arial"/>
      <family val="2"/>
    </font>
    <font>
      <strike/>
      <sz val="14"/>
      <name val="Arial"/>
      <family val="2"/>
    </font>
    <font>
      <sz val="10"/>
      <color theme="1"/>
      <name val="Arial1"/>
    </font>
    <font>
      <sz val="14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strike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10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n">
        <color indexed="64"/>
      </right>
      <top style="thick">
        <color indexed="64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auto="1"/>
      </bottom>
      <diagonal/>
    </border>
  </borders>
  <cellStyleXfs count="3">
    <xf numFmtId="0" fontId="0" fillId="0" borderId="0"/>
    <xf numFmtId="0" fontId="10" fillId="2" borderId="8" applyNumberFormat="0" applyAlignment="0" applyProtection="0"/>
    <xf numFmtId="165" fontId="17" fillId="0" borderId="0"/>
  </cellStyleXfs>
  <cellXfs count="270">
    <xf numFmtId="0" fontId="0" fillId="0" borderId="0" xfId="0"/>
    <xf numFmtId="0" fontId="6" fillId="0" borderId="0" xfId="0" applyFont="1"/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20" fontId="9" fillId="0" borderId="17" xfId="0" applyNumberFormat="1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11" fillId="3" borderId="0" xfId="1" applyFont="1" applyFill="1" applyBorder="1"/>
    <xf numFmtId="0" fontId="4" fillId="0" borderId="9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4" fillId="0" borderId="36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3" borderId="2" xfId="0" applyFont="1" applyFill="1" applyBorder="1" applyAlignment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1" fillId="0" borderId="44" xfId="0" applyFont="1" applyFill="1" applyBorder="1" applyAlignment="1" applyProtection="1">
      <alignment horizontal="center"/>
    </xf>
    <xf numFmtId="49" fontId="4" fillId="0" borderId="0" xfId="0" applyNumberFormat="1" applyFont="1" applyFill="1" applyBorder="1"/>
    <xf numFmtId="49" fontId="2" fillId="0" borderId="0" xfId="0" applyNumberFormat="1" applyFont="1" applyFill="1" applyBorder="1"/>
    <xf numFmtId="0" fontId="15" fillId="0" borderId="14" xfId="0" applyFont="1" applyFill="1" applyBorder="1"/>
    <xf numFmtId="0" fontId="15" fillId="0" borderId="2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17" xfId="0" applyFont="1" applyFill="1" applyBorder="1"/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20" fontId="9" fillId="0" borderId="41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20" fontId="9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/>
    <xf numFmtId="0" fontId="4" fillId="0" borderId="0" xfId="0" applyFont="1"/>
    <xf numFmtId="0" fontId="4" fillId="4" borderId="0" xfId="0" applyFont="1" applyFill="1"/>
    <xf numFmtId="165" fontId="18" fillId="0" borderId="50" xfId="2" applyFont="1" applyFill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0" fillId="0" borderId="14" xfId="0" applyBorder="1" applyAlignment="1"/>
    <xf numFmtId="0" fontId="19" fillId="0" borderId="9" xfId="0" applyFont="1" applyFill="1" applyBorder="1" applyAlignment="1">
      <alignment vertical="center"/>
    </xf>
    <xf numFmtId="0" fontId="0" fillId="0" borderId="9" xfId="0" applyBorder="1" applyAlignment="1"/>
    <xf numFmtId="0" fontId="19" fillId="4" borderId="1" xfId="0" applyFont="1" applyFill="1" applyBorder="1" applyAlignment="1">
      <alignment vertical="center"/>
    </xf>
    <xf numFmtId="0" fontId="19" fillId="4" borderId="9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5" borderId="9" xfId="0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0" fillId="0" borderId="9" xfId="0" applyBorder="1"/>
    <xf numFmtId="0" fontId="19" fillId="6" borderId="9" xfId="0" applyFont="1" applyFill="1" applyBorder="1" applyAlignment="1">
      <alignment vertical="center"/>
    </xf>
    <xf numFmtId="0" fontId="19" fillId="6" borderId="13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9" fillId="7" borderId="9" xfId="0" applyFont="1" applyFill="1" applyBorder="1" applyAlignment="1">
      <alignment vertical="center"/>
    </xf>
    <xf numFmtId="0" fontId="19" fillId="7" borderId="2" xfId="0" applyFont="1" applyFill="1" applyBorder="1" applyAlignment="1">
      <alignment vertical="center"/>
    </xf>
    <xf numFmtId="0" fontId="19" fillId="7" borderId="13" xfId="0" applyFont="1" applyFill="1" applyBorder="1" applyAlignment="1">
      <alignment vertical="center"/>
    </xf>
    <xf numFmtId="0" fontId="19" fillId="8" borderId="9" xfId="0" applyFont="1" applyFill="1" applyBorder="1" applyAlignment="1">
      <alignment vertical="center"/>
    </xf>
    <xf numFmtId="0" fontId="19" fillId="8" borderId="2" xfId="0" applyFont="1" applyFill="1" applyBorder="1" applyAlignment="1">
      <alignment vertical="center"/>
    </xf>
    <xf numFmtId="0" fontId="19" fillId="9" borderId="9" xfId="0" applyFont="1" applyFill="1" applyBorder="1" applyAlignment="1">
      <alignment vertical="center"/>
    </xf>
    <xf numFmtId="0" fontId="19" fillId="10" borderId="9" xfId="0" applyFont="1" applyFill="1" applyBorder="1" applyAlignment="1">
      <alignment vertical="center"/>
    </xf>
    <xf numFmtId="0" fontId="19" fillId="0" borderId="13" xfId="0" applyFont="1" applyBorder="1" applyAlignment="1"/>
    <xf numFmtId="0" fontId="19" fillId="0" borderId="9" xfId="0" applyFont="1" applyBorder="1" applyAlignment="1"/>
    <xf numFmtId="0" fontId="19" fillId="0" borderId="1" xfId="0" applyFont="1" applyBorder="1" applyAlignment="1">
      <alignment vertical="top"/>
    </xf>
    <xf numFmtId="0" fontId="19" fillId="11" borderId="9" xfId="0" applyFont="1" applyFill="1" applyBorder="1" applyAlignment="1">
      <alignment vertical="center"/>
    </xf>
    <xf numFmtId="0" fontId="0" fillId="0" borderId="14" xfId="0" applyBorder="1"/>
    <xf numFmtId="0" fontId="19" fillId="0" borderId="14" xfId="0" applyFont="1" applyBorder="1" applyAlignment="1"/>
    <xf numFmtId="0" fontId="19" fillId="0" borderId="2" xfId="0" applyFont="1" applyBorder="1" applyAlignment="1"/>
    <xf numFmtId="0" fontId="19" fillId="0" borderId="1" xfId="0" applyFont="1" applyBorder="1" applyAlignment="1"/>
    <xf numFmtId="0" fontId="19" fillId="12" borderId="9" xfId="0" applyFont="1" applyFill="1" applyBorder="1" applyAlignment="1">
      <alignment vertical="center"/>
    </xf>
    <xf numFmtId="0" fontId="0" fillId="0" borderId="1" xfId="0" applyBorder="1"/>
    <xf numFmtId="0" fontId="19" fillId="0" borderId="14" xfId="0" applyFont="1" applyBorder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19" fillId="13" borderId="9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9" fillId="8" borderId="14" xfId="0" applyFont="1" applyFill="1" applyBorder="1" applyAlignment="1">
      <alignment vertical="center"/>
    </xf>
    <xf numFmtId="0" fontId="19" fillId="8" borderId="1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19" fillId="13" borderId="2" xfId="0" applyFont="1" applyFill="1" applyBorder="1" applyAlignment="1">
      <alignment vertical="center"/>
    </xf>
    <xf numFmtId="0" fontId="0" fillId="0" borderId="2" xfId="0" applyBorder="1"/>
    <xf numFmtId="0" fontId="19" fillId="0" borderId="13" xfId="0" applyFont="1" applyFill="1" applyBorder="1" applyAlignment="1"/>
    <xf numFmtId="0" fontId="19" fillId="0" borderId="9" xfId="0" applyFont="1" applyFill="1" applyBorder="1" applyAlignment="1"/>
    <xf numFmtId="0" fontId="19" fillId="0" borderId="1" xfId="0" applyFont="1" applyFill="1" applyBorder="1" applyAlignment="1"/>
    <xf numFmtId="0" fontId="19" fillId="0" borderId="2" xfId="0" applyFont="1" applyFill="1" applyBorder="1" applyAlignment="1"/>
    <xf numFmtId="0" fontId="19" fillId="0" borderId="14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4" xfId="0" applyFont="1" applyFill="1" applyBorder="1" applyAlignment="1"/>
    <xf numFmtId="0" fontId="20" fillId="0" borderId="9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165" fontId="18" fillId="0" borderId="51" xfId="2" applyFont="1" applyFill="1" applyBorder="1" applyAlignment="1">
      <alignment horizontal="left" vertical="center"/>
    </xf>
    <xf numFmtId="0" fontId="19" fillId="0" borderId="52" xfId="0" applyFont="1" applyBorder="1" applyAlignment="1"/>
    <xf numFmtId="0" fontId="9" fillId="0" borderId="15" xfId="0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4" fillId="3" borderId="14" xfId="0" applyFont="1" applyFill="1" applyBorder="1"/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15" borderId="13" xfId="0" applyFont="1" applyFill="1" applyBorder="1" applyAlignment="1">
      <alignment vertical="center"/>
    </xf>
    <xf numFmtId="0" fontId="4" fillId="3" borderId="9" xfId="0" applyFont="1" applyFill="1" applyBorder="1"/>
    <xf numFmtId="0" fontId="19" fillId="16" borderId="9" xfId="0" applyFont="1" applyFill="1" applyBorder="1" applyAlignment="1">
      <alignment vertical="center"/>
    </xf>
    <xf numFmtId="0" fontId="9" fillId="0" borderId="5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49" fontId="1" fillId="0" borderId="55" xfId="0" applyNumberFormat="1" applyFont="1" applyFill="1" applyBorder="1" applyAlignment="1" applyProtection="1">
      <alignment horizontal="center"/>
    </xf>
    <xf numFmtId="49" fontId="2" fillId="0" borderId="56" xfId="0" applyNumberFormat="1" applyFont="1" applyFill="1" applyBorder="1"/>
    <xf numFmtId="165" fontId="18" fillId="0" borderId="57" xfId="2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9" fillId="0" borderId="58" xfId="0" applyFont="1" applyFill="1" applyBorder="1" applyAlignment="1">
      <alignment vertical="center"/>
    </xf>
    <xf numFmtId="0" fontId="4" fillId="0" borderId="58" xfId="0" applyFont="1" applyFill="1" applyBorder="1"/>
    <xf numFmtId="0" fontId="4" fillId="0" borderId="35" xfId="0" applyFont="1" applyFill="1" applyBorder="1"/>
    <xf numFmtId="0" fontId="4" fillId="0" borderId="53" xfId="0" applyFont="1" applyFill="1" applyBorder="1"/>
    <xf numFmtId="0" fontId="4" fillId="0" borderId="59" xfId="0" applyFont="1" applyFill="1" applyBorder="1"/>
    <xf numFmtId="0" fontId="4" fillId="0" borderId="37" xfId="0" applyFont="1" applyFill="1" applyBorder="1"/>
    <xf numFmtId="165" fontId="18" fillId="0" borderId="60" xfId="2" applyFont="1" applyFill="1" applyBorder="1" applyAlignment="1">
      <alignment horizontal="center" vertical="center"/>
    </xf>
    <xf numFmtId="0" fontId="19" fillId="0" borderId="61" xfId="0" applyFont="1" applyBorder="1" applyAlignment="1"/>
    <xf numFmtId="0" fontId="19" fillId="0" borderId="62" xfId="0" applyFont="1" applyBorder="1" applyAlignment="1"/>
    <xf numFmtId="0" fontId="19" fillId="0" borderId="63" xfId="0" applyFont="1" applyFill="1" applyBorder="1" applyAlignment="1">
      <alignment vertical="center"/>
    </xf>
    <xf numFmtId="0" fontId="19" fillId="7" borderId="62" xfId="0" applyFont="1" applyFill="1" applyBorder="1" applyAlignment="1">
      <alignment vertical="center"/>
    </xf>
    <xf numFmtId="0" fontId="19" fillId="0" borderId="65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4" fillId="0" borderId="66" xfId="0" applyFont="1" applyFill="1" applyBorder="1"/>
    <xf numFmtId="0" fontId="19" fillId="0" borderId="67" xfId="0" applyFont="1" applyBorder="1" applyAlignment="1">
      <alignment vertical="center"/>
    </xf>
    <xf numFmtId="0" fontId="19" fillId="0" borderId="61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9" fillId="8" borderId="65" xfId="0" applyFont="1" applyFill="1" applyBorder="1" applyAlignment="1">
      <alignment vertical="center"/>
    </xf>
    <xf numFmtId="0" fontId="19" fillId="8" borderId="62" xfId="0" applyFont="1" applyFill="1" applyBorder="1" applyAlignment="1">
      <alignment vertical="center"/>
    </xf>
    <xf numFmtId="0" fontId="19" fillId="0" borderId="67" xfId="0" applyFont="1" applyBorder="1" applyAlignment="1"/>
    <xf numFmtId="0" fontId="19" fillId="0" borderId="62" xfId="0" applyFont="1" applyFill="1" applyBorder="1" applyAlignment="1">
      <alignment vertical="center"/>
    </xf>
    <xf numFmtId="0" fontId="19" fillId="0" borderId="64" xfId="0" applyFont="1" applyBorder="1" applyAlignment="1"/>
    <xf numFmtId="165" fontId="18" fillId="0" borderId="68" xfId="2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165" fontId="18" fillId="0" borderId="0" xfId="2" applyFont="1" applyFill="1" applyBorder="1" applyAlignment="1">
      <alignment horizontal="center" vertical="center"/>
    </xf>
    <xf numFmtId="0" fontId="19" fillId="0" borderId="0" xfId="0" applyFont="1" applyBorder="1" applyAlignment="1"/>
    <xf numFmtId="0" fontId="19" fillId="0" borderId="0" xfId="0" applyFont="1" applyBorder="1" applyAlignment="1">
      <alignment vertical="center"/>
    </xf>
    <xf numFmtId="0" fontId="0" fillId="0" borderId="0" xfId="0" applyBorder="1"/>
    <xf numFmtId="165" fontId="18" fillId="0" borderId="0" xfId="2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11" fillId="0" borderId="21" xfId="0" applyFont="1" applyFill="1" applyBorder="1"/>
    <xf numFmtId="0" fontId="11" fillId="0" borderId="22" xfId="0" applyFont="1" applyFill="1" applyBorder="1"/>
    <xf numFmtId="0" fontId="22" fillId="0" borderId="23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16" fillId="0" borderId="81" xfId="0" applyFont="1" applyFill="1" applyBorder="1" applyAlignment="1">
      <alignment horizontal="center" vertical="center"/>
    </xf>
    <xf numFmtId="0" fontId="16" fillId="0" borderId="82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/>
    </xf>
    <xf numFmtId="0" fontId="4" fillId="0" borderId="78" xfId="0" applyFont="1" applyFill="1" applyBorder="1"/>
    <xf numFmtId="0" fontId="9" fillId="0" borderId="87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1" fillId="0" borderId="43" xfId="0" applyFont="1" applyFill="1" applyBorder="1" applyAlignment="1" applyProtection="1">
      <alignment horizontal="center"/>
    </xf>
    <xf numFmtId="0" fontId="2" fillId="0" borderId="80" xfId="0" applyFont="1" applyFill="1" applyBorder="1"/>
    <xf numFmtId="165" fontId="18" fillId="0" borderId="90" xfId="2" applyFont="1" applyFill="1" applyBorder="1" applyAlignment="1">
      <alignment horizontal="left" vertical="center"/>
    </xf>
    <xf numFmtId="165" fontId="18" fillId="0" borderId="91" xfId="2" applyFont="1" applyFill="1" applyBorder="1" applyAlignment="1">
      <alignment horizontal="left" vertical="center"/>
    </xf>
    <xf numFmtId="0" fontId="1" fillId="0" borderId="92" xfId="0" applyFont="1" applyFill="1" applyBorder="1" applyAlignment="1" applyProtection="1">
      <alignment horizontal="center"/>
    </xf>
    <xf numFmtId="0" fontId="2" fillId="0" borderId="93" xfId="0" applyFont="1" applyFill="1" applyBorder="1" applyAlignment="1">
      <alignment horizontal="center"/>
    </xf>
    <xf numFmtId="165" fontId="18" fillId="0" borderId="94" xfId="2" applyFont="1" applyFill="1" applyBorder="1" applyAlignment="1">
      <alignment horizontal="left" vertical="center"/>
    </xf>
    <xf numFmtId="165" fontId="18" fillId="0" borderId="95" xfId="2" applyFont="1" applyFill="1" applyBorder="1" applyAlignment="1">
      <alignment horizontal="left" vertical="center"/>
    </xf>
    <xf numFmtId="0" fontId="9" fillId="0" borderId="96" xfId="0" applyFont="1" applyFill="1" applyBorder="1" applyAlignment="1">
      <alignment horizontal="left" vertical="center"/>
    </xf>
    <xf numFmtId="0" fontId="9" fillId="0" borderId="97" xfId="0" applyFont="1" applyFill="1" applyBorder="1" applyAlignment="1">
      <alignment horizontal="left" vertical="center"/>
    </xf>
    <xf numFmtId="0" fontId="9" fillId="0" borderId="98" xfId="0" applyFont="1" applyFill="1" applyBorder="1" applyAlignment="1">
      <alignment horizontal="left" vertical="center"/>
    </xf>
    <xf numFmtId="0" fontId="4" fillId="0" borderId="70" xfId="0" applyFont="1" applyFill="1" applyBorder="1"/>
    <xf numFmtId="165" fontId="18" fillId="0" borderId="51" xfId="2" applyFont="1" applyFill="1" applyBorder="1" applyAlignment="1">
      <alignment vertical="center"/>
    </xf>
    <xf numFmtId="0" fontId="9" fillId="0" borderId="79" xfId="0" applyFont="1" applyFill="1" applyBorder="1" applyAlignment="1">
      <alignment vertical="center"/>
    </xf>
    <xf numFmtId="0" fontId="9" fillId="0" borderId="80" xfId="0" applyFont="1" applyFill="1" applyBorder="1" applyAlignment="1">
      <alignment vertical="center"/>
    </xf>
    <xf numFmtId="0" fontId="9" fillId="0" borderId="73" xfId="0" applyFont="1" applyFill="1" applyBorder="1" applyAlignment="1">
      <alignment vertical="center"/>
    </xf>
    <xf numFmtId="0" fontId="9" fillId="0" borderId="74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44" xfId="0" applyFont="1" applyFill="1" applyBorder="1" applyAlignment="1" applyProtection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19" fillId="0" borderId="64" xfId="0" applyFont="1" applyFill="1" applyBorder="1" applyAlignment="1">
      <alignment vertical="center"/>
    </xf>
    <xf numFmtId="0" fontId="14" fillId="0" borderId="99" xfId="0" applyFont="1" applyFill="1" applyBorder="1" applyAlignment="1" applyProtection="1">
      <alignment horizontal="center"/>
    </xf>
    <xf numFmtId="0" fontId="14" fillId="0" borderId="100" xfId="0" applyFont="1" applyFill="1" applyBorder="1" applyAlignment="1" applyProtection="1">
      <alignment horizontal="center"/>
    </xf>
    <xf numFmtId="0" fontId="14" fillId="0" borderId="101" xfId="0" applyFont="1" applyFill="1" applyBorder="1" applyAlignment="1" applyProtection="1">
      <alignment horizontal="center"/>
    </xf>
    <xf numFmtId="49" fontId="1" fillId="0" borderId="102" xfId="0" applyNumberFormat="1" applyFont="1" applyFill="1" applyBorder="1" applyAlignment="1" applyProtection="1">
      <alignment horizontal="center"/>
    </xf>
  </cellXfs>
  <cellStyles count="3">
    <cellStyle name="Excel Built-in Normal" xfId="2"/>
    <cellStyle name="Input" xfId="1" builtinId="20"/>
    <cellStyle name="Normale" xfId="0" builtinId="0"/>
  </cellStyles>
  <dxfs count="0"/>
  <tableStyles count="0" defaultTableStyle="TableStyleMedium9" defaultPivotStyle="PivotStyleLight16"/>
  <colors>
    <mruColors>
      <color rgb="FFCC6600"/>
      <color rgb="FFFF9900"/>
      <color rgb="FFCC9900"/>
      <color rgb="FF996633"/>
      <color rgb="FF009900"/>
      <color rgb="FFCD6209"/>
      <color rgb="FFFF00FF"/>
      <color rgb="FFFF66FF"/>
      <color rgb="FFF717DC"/>
      <color rgb="FFDF2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2447925" y="542925"/>
          <a:ext cx="0" cy="53340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10</xdr:row>
      <xdr:rowOff>57150</xdr:rowOff>
    </xdr:from>
    <xdr:ext cx="184731" cy="264560"/>
    <xdr:sp macro="" textlink="">
      <xdr:nvSpPr>
        <xdr:cNvPr id="62" name="CasellaDiTesto 61"/>
        <xdr:cNvSpPr txBox="1"/>
      </xdr:nvSpPr>
      <xdr:spPr>
        <a:xfrm>
          <a:off x="12287250" y="158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41</xdr:col>
      <xdr:colOff>400050</xdr:colOff>
      <xdr:row>23</xdr:row>
      <xdr:rowOff>0</xdr:rowOff>
    </xdr:from>
    <xdr:ext cx="723900" cy="264560"/>
    <xdr:sp macro="" textlink="">
      <xdr:nvSpPr>
        <xdr:cNvPr id="63" name="CasellaDiTesto 62"/>
        <xdr:cNvSpPr txBox="1"/>
      </xdr:nvSpPr>
      <xdr:spPr>
        <a:xfrm>
          <a:off x="15887700" y="3781424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28</xdr:col>
      <xdr:colOff>32425</xdr:colOff>
      <xdr:row>108</xdr:row>
      <xdr:rowOff>155441</xdr:rowOff>
    </xdr:from>
    <xdr:to>
      <xdr:col>37</xdr:col>
      <xdr:colOff>157380</xdr:colOff>
      <xdr:row>110</xdr:row>
      <xdr:rowOff>162368</xdr:rowOff>
    </xdr:to>
    <xdr:sp macro="" textlink="">
      <xdr:nvSpPr>
        <xdr:cNvPr id="69" name="AutoShape 12"/>
        <xdr:cNvSpPr>
          <a:spLocks noChangeArrowheads="1"/>
        </xdr:cNvSpPr>
      </xdr:nvSpPr>
      <xdr:spPr bwMode="auto">
        <a:xfrm>
          <a:off x="14491375" y="32769041"/>
          <a:ext cx="4239755" cy="502227"/>
        </a:xfrm>
        <a:prstGeom prst="foldedCorner">
          <a:avLst>
            <a:gd name="adj" fmla="val 12986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Il D.S. Prof.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Vitantonio PETRONELLA</a:t>
          </a: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06" name="AutoShape 12"/>
        <xdr:cNvSpPr>
          <a:spLocks noChangeArrowheads="1"/>
        </xdr:cNvSpPr>
      </xdr:nvSpPr>
      <xdr:spPr bwMode="auto">
        <a:xfrm>
          <a:off x="2476500" y="108204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10</xdr:row>
      <xdr:rowOff>57150</xdr:rowOff>
    </xdr:from>
    <xdr:ext cx="184731" cy="264560"/>
    <xdr:sp macro="" textlink="">
      <xdr:nvSpPr>
        <xdr:cNvPr id="112" name="CasellaDiTesto 111"/>
        <xdr:cNvSpPr txBox="1"/>
      </xdr:nvSpPr>
      <xdr:spPr>
        <a:xfrm>
          <a:off x="12287250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41</xdr:col>
      <xdr:colOff>400050</xdr:colOff>
      <xdr:row>23</xdr:row>
      <xdr:rowOff>0</xdr:rowOff>
    </xdr:from>
    <xdr:ext cx="723900" cy="264560"/>
    <xdr:sp macro="" textlink="">
      <xdr:nvSpPr>
        <xdr:cNvPr id="113" name="CasellaDiTesto 112"/>
        <xdr:cNvSpPr txBox="1"/>
      </xdr:nvSpPr>
      <xdr:spPr>
        <a:xfrm>
          <a:off x="15411450" y="4171950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9" name="AutoShape 12"/>
        <xdr:cNvSpPr>
          <a:spLocks noChangeArrowheads="1"/>
        </xdr:cNvSpPr>
      </xdr:nvSpPr>
      <xdr:spPr bwMode="auto">
        <a:xfrm>
          <a:off x="2809875" y="26479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10</xdr:row>
      <xdr:rowOff>57150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17792700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2809875" y="26479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10</xdr:row>
      <xdr:rowOff>57150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17792700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36</xdr:col>
      <xdr:colOff>274680</xdr:colOff>
      <xdr:row>10</xdr:row>
      <xdr:rowOff>48240</xdr:rowOff>
    </xdr:from>
    <xdr:ext cx="184320" cy="264240"/>
    <xdr:sp macro="" textlink="">
      <xdr:nvSpPr>
        <xdr:cNvPr id="13" name="CasellaDiTesto 61"/>
        <xdr:cNvSpPr/>
      </xdr:nvSpPr>
      <xdr:spPr>
        <a:xfrm>
          <a:off x="16459560" y="3408660"/>
          <a:ext cx="184320" cy="2642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</a:endParaRPr>
        </a:p>
      </xdr:txBody>
    </xdr:sp>
    <xdr:clientData/>
  </xdr:oneCellAnchor>
  <xdr:oneCellAnchor>
    <xdr:from>
      <xdr:col>40</xdr:col>
      <xdr:colOff>426960</xdr:colOff>
      <xdr:row>22</xdr:row>
      <xdr:rowOff>351360</xdr:rowOff>
    </xdr:from>
    <xdr:ext cx="723599" cy="264240"/>
    <xdr:sp macro="" textlink="">
      <xdr:nvSpPr>
        <xdr:cNvPr id="14" name="CasellaDiTesto 62"/>
        <xdr:cNvSpPr/>
      </xdr:nvSpPr>
      <xdr:spPr>
        <a:xfrm>
          <a:off x="18173940" y="8260920"/>
          <a:ext cx="723599" cy="2642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</a:endParaRPr>
        </a:p>
      </xdr:txBody>
    </xdr:sp>
    <xdr:clientData/>
  </xdr:oneCellAnchor>
  <xdr:oneCellAnchor>
    <xdr:from>
      <xdr:col>36</xdr:col>
      <xdr:colOff>274680</xdr:colOff>
      <xdr:row>10</xdr:row>
      <xdr:rowOff>48240</xdr:rowOff>
    </xdr:from>
    <xdr:ext cx="184320" cy="264240"/>
    <xdr:sp macro="" textlink="">
      <xdr:nvSpPr>
        <xdr:cNvPr id="15" name="CasellaDiTesto 111"/>
        <xdr:cNvSpPr/>
      </xdr:nvSpPr>
      <xdr:spPr>
        <a:xfrm>
          <a:off x="16459560" y="3408660"/>
          <a:ext cx="184320" cy="2642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</a:endParaRPr>
        </a:p>
      </xdr:txBody>
    </xdr:sp>
    <xdr:clientData/>
  </xdr:oneCellAnchor>
  <xdr:oneCellAnchor>
    <xdr:from>
      <xdr:col>40</xdr:col>
      <xdr:colOff>426960</xdr:colOff>
      <xdr:row>22</xdr:row>
      <xdr:rowOff>351360</xdr:rowOff>
    </xdr:from>
    <xdr:ext cx="723599" cy="264240"/>
    <xdr:sp macro="" textlink="">
      <xdr:nvSpPr>
        <xdr:cNvPr id="16" name="CasellaDiTesto 112"/>
        <xdr:cNvSpPr/>
      </xdr:nvSpPr>
      <xdr:spPr>
        <a:xfrm>
          <a:off x="18173940" y="8260920"/>
          <a:ext cx="723599" cy="2642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</a:endParaRPr>
        </a:p>
      </xdr:txBody>
    </xdr:sp>
    <xdr:clientData/>
  </xdr:oneCellAnchor>
  <xdr:oneCellAnchor>
    <xdr:from>
      <xdr:col>36</xdr:col>
      <xdr:colOff>274680</xdr:colOff>
      <xdr:row>10</xdr:row>
      <xdr:rowOff>48240</xdr:rowOff>
    </xdr:from>
    <xdr:ext cx="184320" cy="264240"/>
    <xdr:sp macro="" textlink="">
      <xdr:nvSpPr>
        <xdr:cNvPr id="17" name="CasellaDiTesto 9"/>
        <xdr:cNvSpPr/>
      </xdr:nvSpPr>
      <xdr:spPr>
        <a:xfrm>
          <a:off x="16459560" y="3408660"/>
          <a:ext cx="184320" cy="2642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</a:endParaRPr>
        </a:p>
      </xdr:txBody>
    </xdr:sp>
    <xdr:clientData/>
  </xdr:oneCellAnchor>
  <xdr:oneCellAnchor>
    <xdr:from>
      <xdr:col>36</xdr:col>
      <xdr:colOff>274680</xdr:colOff>
      <xdr:row>10</xdr:row>
      <xdr:rowOff>48240</xdr:rowOff>
    </xdr:from>
    <xdr:ext cx="184320" cy="264240"/>
    <xdr:sp macro="" textlink="">
      <xdr:nvSpPr>
        <xdr:cNvPr id="18" name="CasellaDiTesto 11"/>
        <xdr:cNvSpPr/>
      </xdr:nvSpPr>
      <xdr:spPr>
        <a:xfrm>
          <a:off x="16459560" y="3408660"/>
          <a:ext cx="184320" cy="2642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4895850" y="16954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AutoShape 12"/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" name="AutoShape 12"/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0</xdr:colOff>
      <xdr:row>71</xdr:row>
      <xdr:rowOff>0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0</xdr:colOff>
      <xdr:row>82</xdr:row>
      <xdr:rowOff>0</xdr:rowOff>
    </xdr:to>
    <xdr:sp macro="" textlink="">
      <xdr:nvSpPr>
        <xdr:cNvPr id="12" name="AutoShape 12"/>
        <xdr:cNvSpPr>
          <a:spLocks noChangeArrowheads="1"/>
        </xdr:cNvSpPr>
      </xdr:nvSpPr>
      <xdr:spPr bwMode="auto">
        <a:xfrm>
          <a:off x="6974237" y="5521271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0</xdr:colOff>
      <xdr:row>82</xdr:row>
      <xdr:rowOff>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6974237" y="5521271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0</xdr:colOff>
      <xdr:row>93</xdr:row>
      <xdr:rowOff>0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6974237" y="8217331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0</xdr:colOff>
      <xdr:row>104</xdr:row>
      <xdr:rowOff>0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6974237" y="1091339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0</xdr:colOff>
      <xdr:row>115</xdr:row>
      <xdr:rowOff>0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6974237" y="13609449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7" name="AutoShape 12"/>
        <xdr:cNvSpPr>
          <a:spLocks noChangeArrowheads="1"/>
        </xdr:cNvSpPr>
      </xdr:nvSpPr>
      <xdr:spPr bwMode="auto">
        <a:xfrm>
          <a:off x="6974237" y="19001568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0</xdr:colOff>
      <xdr:row>137</xdr:row>
      <xdr:rowOff>0</xdr:rowOff>
    </xdr:to>
    <xdr:sp macro="" textlink="">
      <xdr:nvSpPr>
        <xdr:cNvPr id="18" name="AutoShape 12"/>
        <xdr:cNvSpPr>
          <a:spLocks noChangeArrowheads="1"/>
        </xdr:cNvSpPr>
      </xdr:nvSpPr>
      <xdr:spPr bwMode="auto">
        <a:xfrm>
          <a:off x="6974237" y="21762203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0</xdr:colOff>
      <xdr:row>137</xdr:row>
      <xdr:rowOff>0</xdr:rowOff>
    </xdr:to>
    <xdr:sp macro="" textlink="">
      <xdr:nvSpPr>
        <xdr:cNvPr id="19" name="AutoShape 12"/>
        <xdr:cNvSpPr>
          <a:spLocks noChangeArrowheads="1"/>
        </xdr:cNvSpPr>
      </xdr:nvSpPr>
      <xdr:spPr bwMode="auto">
        <a:xfrm>
          <a:off x="6974237" y="21762203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0</xdr:colOff>
      <xdr:row>148</xdr:row>
      <xdr:rowOff>0</xdr:rowOff>
    </xdr:to>
    <xdr:sp macro="" textlink="">
      <xdr:nvSpPr>
        <xdr:cNvPr id="20" name="AutoShape 12"/>
        <xdr:cNvSpPr>
          <a:spLocks noChangeArrowheads="1"/>
        </xdr:cNvSpPr>
      </xdr:nvSpPr>
      <xdr:spPr bwMode="auto">
        <a:xfrm>
          <a:off x="6974237" y="24458263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0</xdr:colOff>
      <xdr:row>159</xdr:row>
      <xdr:rowOff>0</xdr:rowOff>
    </xdr:to>
    <xdr:sp macro="" textlink="">
      <xdr:nvSpPr>
        <xdr:cNvPr id="21" name="AutoShape 12"/>
        <xdr:cNvSpPr>
          <a:spLocks noChangeArrowheads="1"/>
        </xdr:cNvSpPr>
      </xdr:nvSpPr>
      <xdr:spPr bwMode="auto">
        <a:xfrm>
          <a:off x="6974237" y="27154322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0</xdr:colOff>
      <xdr:row>170</xdr:row>
      <xdr:rowOff>0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6974237" y="29850381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0</xdr:colOff>
      <xdr:row>181</xdr:row>
      <xdr:rowOff>0</xdr:rowOff>
    </xdr:to>
    <xdr:sp macro="" textlink="">
      <xdr:nvSpPr>
        <xdr:cNvPr id="23" name="AutoShape 12"/>
        <xdr:cNvSpPr>
          <a:spLocks noChangeArrowheads="1"/>
        </xdr:cNvSpPr>
      </xdr:nvSpPr>
      <xdr:spPr bwMode="auto">
        <a:xfrm>
          <a:off x="6974237" y="3800313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0</xdr:colOff>
      <xdr:row>192</xdr:row>
      <xdr:rowOff>0</xdr:rowOff>
    </xdr:to>
    <xdr:sp macro="" textlink="">
      <xdr:nvSpPr>
        <xdr:cNvPr id="24" name="AutoShape 12"/>
        <xdr:cNvSpPr>
          <a:spLocks noChangeArrowheads="1"/>
        </xdr:cNvSpPr>
      </xdr:nvSpPr>
      <xdr:spPr bwMode="auto">
        <a:xfrm>
          <a:off x="6974237" y="40699195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203</xdr:row>
      <xdr:rowOff>0</xdr:rowOff>
    </xdr:from>
    <xdr:to>
      <xdr:col>5</xdr:col>
      <xdr:colOff>0</xdr:colOff>
      <xdr:row>203</xdr:row>
      <xdr:rowOff>0</xdr:rowOff>
    </xdr:to>
    <xdr:sp macro="" textlink="">
      <xdr:nvSpPr>
        <xdr:cNvPr id="25" name="AutoShape 12"/>
        <xdr:cNvSpPr>
          <a:spLocks noChangeArrowheads="1"/>
        </xdr:cNvSpPr>
      </xdr:nvSpPr>
      <xdr:spPr bwMode="auto">
        <a:xfrm>
          <a:off x="6974237" y="43395254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214</xdr:row>
      <xdr:rowOff>0</xdr:rowOff>
    </xdr:from>
    <xdr:to>
      <xdr:col>5</xdr:col>
      <xdr:colOff>0</xdr:colOff>
      <xdr:row>214</xdr:row>
      <xdr:rowOff>0</xdr:rowOff>
    </xdr:to>
    <xdr:sp macro="" textlink="">
      <xdr:nvSpPr>
        <xdr:cNvPr id="26" name="AutoShape 12"/>
        <xdr:cNvSpPr>
          <a:spLocks noChangeArrowheads="1"/>
        </xdr:cNvSpPr>
      </xdr:nvSpPr>
      <xdr:spPr bwMode="auto">
        <a:xfrm>
          <a:off x="6974237" y="48787373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225</xdr:row>
      <xdr:rowOff>0</xdr:rowOff>
    </xdr:from>
    <xdr:to>
      <xdr:col>5</xdr:col>
      <xdr:colOff>0</xdr:colOff>
      <xdr:row>225</xdr:row>
      <xdr:rowOff>0</xdr:rowOff>
    </xdr:to>
    <xdr:sp macro="" textlink="">
      <xdr:nvSpPr>
        <xdr:cNvPr id="27" name="AutoShape 12"/>
        <xdr:cNvSpPr>
          <a:spLocks noChangeArrowheads="1"/>
        </xdr:cNvSpPr>
      </xdr:nvSpPr>
      <xdr:spPr bwMode="auto">
        <a:xfrm>
          <a:off x="6974237" y="46091314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7208520" y="26441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7208520" y="813816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7208520" y="813816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7208520" y="1372362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6" name="AutoShape 12"/>
        <xdr:cNvSpPr>
          <a:spLocks noChangeArrowheads="1"/>
        </xdr:cNvSpPr>
      </xdr:nvSpPr>
      <xdr:spPr bwMode="auto">
        <a:xfrm>
          <a:off x="7208520" y="193090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7208520" y="248945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7208520" y="304800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0</xdr:colOff>
      <xdr:row>71</xdr:row>
      <xdr:rowOff>0</xdr:rowOff>
    </xdr:to>
    <xdr:sp macro="" textlink="">
      <xdr:nvSpPr>
        <xdr:cNvPr id="9" name="AutoShape 12"/>
        <xdr:cNvSpPr>
          <a:spLocks noChangeArrowheads="1"/>
        </xdr:cNvSpPr>
      </xdr:nvSpPr>
      <xdr:spPr bwMode="auto">
        <a:xfrm>
          <a:off x="7208520" y="3570732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0</xdr:colOff>
      <xdr:row>82</xdr:row>
      <xdr:rowOff>0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7208520" y="412927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0</xdr:colOff>
      <xdr:row>82</xdr:row>
      <xdr:rowOff>0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7208520" y="412927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0</xdr:colOff>
      <xdr:row>94</xdr:row>
      <xdr:rowOff>0</xdr:rowOff>
    </xdr:to>
    <xdr:sp macro="" textlink="">
      <xdr:nvSpPr>
        <xdr:cNvPr id="12" name="AutoShape 12"/>
        <xdr:cNvSpPr>
          <a:spLocks noChangeArrowheads="1"/>
        </xdr:cNvSpPr>
      </xdr:nvSpPr>
      <xdr:spPr bwMode="auto">
        <a:xfrm>
          <a:off x="7208520" y="468782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0</xdr:colOff>
      <xdr:row>106</xdr:row>
      <xdr:rowOff>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7208520" y="524637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0</xdr:colOff>
      <xdr:row>119</xdr:row>
      <xdr:rowOff>0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7208520" y="636422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0</xdr:colOff>
      <xdr:row>130</xdr:row>
      <xdr:rowOff>0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7208520" y="692277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0</xdr:colOff>
      <xdr:row>130</xdr:row>
      <xdr:rowOff>0</xdr:rowOff>
    </xdr:to>
    <xdr:sp macro="" textlink="">
      <xdr:nvSpPr>
        <xdr:cNvPr id="17" name="AutoShape 12"/>
        <xdr:cNvSpPr>
          <a:spLocks noChangeArrowheads="1"/>
        </xdr:cNvSpPr>
      </xdr:nvSpPr>
      <xdr:spPr bwMode="auto">
        <a:xfrm>
          <a:off x="7208520" y="692277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0</xdr:colOff>
      <xdr:row>141</xdr:row>
      <xdr:rowOff>0</xdr:rowOff>
    </xdr:to>
    <xdr:sp macro="" textlink="">
      <xdr:nvSpPr>
        <xdr:cNvPr id="18" name="AutoShape 12"/>
        <xdr:cNvSpPr>
          <a:spLocks noChangeArrowheads="1"/>
        </xdr:cNvSpPr>
      </xdr:nvSpPr>
      <xdr:spPr bwMode="auto">
        <a:xfrm>
          <a:off x="7208520" y="7481316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0</xdr:colOff>
      <xdr:row>152</xdr:row>
      <xdr:rowOff>0</xdr:rowOff>
    </xdr:to>
    <xdr:sp macro="" textlink="">
      <xdr:nvSpPr>
        <xdr:cNvPr id="19" name="AutoShape 12"/>
        <xdr:cNvSpPr>
          <a:spLocks noChangeArrowheads="1"/>
        </xdr:cNvSpPr>
      </xdr:nvSpPr>
      <xdr:spPr bwMode="auto">
        <a:xfrm>
          <a:off x="7208520" y="8039862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0</xdr:colOff>
      <xdr:row>163</xdr:row>
      <xdr:rowOff>0</xdr:rowOff>
    </xdr:to>
    <xdr:sp macro="" textlink="">
      <xdr:nvSpPr>
        <xdr:cNvPr id="20" name="AutoShape 12"/>
        <xdr:cNvSpPr>
          <a:spLocks noChangeArrowheads="1"/>
        </xdr:cNvSpPr>
      </xdr:nvSpPr>
      <xdr:spPr bwMode="auto">
        <a:xfrm>
          <a:off x="7208520" y="859840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0</xdr:colOff>
      <xdr:row>174</xdr:row>
      <xdr:rowOff>0</xdr:rowOff>
    </xdr:to>
    <xdr:sp macro="" textlink="">
      <xdr:nvSpPr>
        <xdr:cNvPr id="21" name="AutoShape 12"/>
        <xdr:cNvSpPr>
          <a:spLocks noChangeArrowheads="1"/>
        </xdr:cNvSpPr>
      </xdr:nvSpPr>
      <xdr:spPr bwMode="auto">
        <a:xfrm>
          <a:off x="7208520" y="915695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0</xdr:colOff>
      <xdr:row>185</xdr:row>
      <xdr:rowOff>0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7208520" y="971550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196</xdr:row>
      <xdr:rowOff>0</xdr:rowOff>
    </xdr:from>
    <xdr:to>
      <xdr:col>5</xdr:col>
      <xdr:colOff>0</xdr:colOff>
      <xdr:row>196</xdr:row>
      <xdr:rowOff>0</xdr:rowOff>
    </xdr:to>
    <xdr:sp macro="" textlink="">
      <xdr:nvSpPr>
        <xdr:cNvPr id="23" name="AutoShape 12"/>
        <xdr:cNvSpPr>
          <a:spLocks noChangeArrowheads="1"/>
        </xdr:cNvSpPr>
      </xdr:nvSpPr>
      <xdr:spPr bwMode="auto">
        <a:xfrm>
          <a:off x="7208520" y="10274046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207</xdr:row>
      <xdr:rowOff>0</xdr:rowOff>
    </xdr:from>
    <xdr:to>
      <xdr:col>5</xdr:col>
      <xdr:colOff>0</xdr:colOff>
      <xdr:row>207</xdr:row>
      <xdr:rowOff>0</xdr:rowOff>
    </xdr:to>
    <xdr:sp macro="" textlink="">
      <xdr:nvSpPr>
        <xdr:cNvPr id="24" name="AutoShape 12"/>
        <xdr:cNvSpPr>
          <a:spLocks noChangeArrowheads="1"/>
        </xdr:cNvSpPr>
      </xdr:nvSpPr>
      <xdr:spPr bwMode="auto">
        <a:xfrm>
          <a:off x="7208520" y="10832592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218</xdr:row>
      <xdr:rowOff>0</xdr:rowOff>
    </xdr:from>
    <xdr:to>
      <xdr:col>5</xdr:col>
      <xdr:colOff>0</xdr:colOff>
      <xdr:row>218</xdr:row>
      <xdr:rowOff>0</xdr:rowOff>
    </xdr:to>
    <xdr:sp macro="" textlink="">
      <xdr:nvSpPr>
        <xdr:cNvPr id="25" name="AutoShape 12"/>
        <xdr:cNvSpPr>
          <a:spLocks noChangeArrowheads="1"/>
        </xdr:cNvSpPr>
      </xdr:nvSpPr>
      <xdr:spPr bwMode="auto">
        <a:xfrm>
          <a:off x="7208520" y="1139113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6" name="AutoShape 12"/>
        <xdr:cNvSpPr>
          <a:spLocks noChangeArrowheads="1"/>
        </xdr:cNvSpPr>
      </xdr:nvSpPr>
      <xdr:spPr bwMode="auto">
        <a:xfrm>
          <a:off x="7208520" y="26441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27" name="AutoShape 12"/>
        <xdr:cNvSpPr>
          <a:spLocks noChangeArrowheads="1"/>
        </xdr:cNvSpPr>
      </xdr:nvSpPr>
      <xdr:spPr bwMode="auto">
        <a:xfrm>
          <a:off x="7208520" y="813816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28" name="AutoShape 12"/>
        <xdr:cNvSpPr>
          <a:spLocks noChangeArrowheads="1"/>
        </xdr:cNvSpPr>
      </xdr:nvSpPr>
      <xdr:spPr bwMode="auto">
        <a:xfrm>
          <a:off x="7208520" y="813816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29" name="AutoShape 12"/>
        <xdr:cNvSpPr>
          <a:spLocks noChangeArrowheads="1"/>
        </xdr:cNvSpPr>
      </xdr:nvSpPr>
      <xdr:spPr bwMode="auto">
        <a:xfrm>
          <a:off x="7208520" y="1372362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30" name="AutoShape 12"/>
        <xdr:cNvSpPr>
          <a:spLocks noChangeArrowheads="1"/>
        </xdr:cNvSpPr>
      </xdr:nvSpPr>
      <xdr:spPr bwMode="auto">
        <a:xfrm>
          <a:off x="7208520" y="193090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31" name="AutoShape 12"/>
        <xdr:cNvSpPr>
          <a:spLocks noChangeArrowheads="1"/>
        </xdr:cNvSpPr>
      </xdr:nvSpPr>
      <xdr:spPr bwMode="auto">
        <a:xfrm>
          <a:off x="7208520" y="248945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32" name="AutoShape 12"/>
        <xdr:cNvSpPr>
          <a:spLocks noChangeArrowheads="1"/>
        </xdr:cNvSpPr>
      </xdr:nvSpPr>
      <xdr:spPr bwMode="auto">
        <a:xfrm>
          <a:off x="7208520" y="304800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0</xdr:colOff>
      <xdr:row>71</xdr:row>
      <xdr:rowOff>0</xdr:rowOff>
    </xdr:to>
    <xdr:sp macro="" textlink="">
      <xdr:nvSpPr>
        <xdr:cNvPr id="33" name="AutoShape 12"/>
        <xdr:cNvSpPr>
          <a:spLocks noChangeArrowheads="1"/>
        </xdr:cNvSpPr>
      </xdr:nvSpPr>
      <xdr:spPr bwMode="auto">
        <a:xfrm>
          <a:off x="7208520" y="3570732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0</xdr:colOff>
      <xdr:row>82</xdr:row>
      <xdr:rowOff>0</xdr:rowOff>
    </xdr:to>
    <xdr:sp macro="" textlink="">
      <xdr:nvSpPr>
        <xdr:cNvPr id="34" name="AutoShape 12"/>
        <xdr:cNvSpPr>
          <a:spLocks noChangeArrowheads="1"/>
        </xdr:cNvSpPr>
      </xdr:nvSpPr>
      <xdr:spPr bwMode="auto">
        <a:xfrm>
          <a:off x="7208520" y="412927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0</xdr:colOff>
      <xdr:row>82</xdr:row>
      <xdr:rowOff>0</xdr:rowOff>
    </xdr:to>
    <xdr:sp macro="" textlink="">
      <xdr:nvSpPr>
        <xdr:cNvPr id="35" name="AutoShape 12"/>
        <xdr:cNvSpPr>
          <a:spLocks noChangeArrowheads="1"/>
        </xdr:cNvSpPr>
      </xdr:nvSpPr>
      <xdr:spPr bwMode="auto">
        <a:xfrm>
          <a:off x="7208520" y="412927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0</xdr:colOff>
      <xdr:row>94</xdr:row>
      <xdr:rowOff>0</xdr:rowOff>
    </xdr:to>
    <xdr:sp macro="" textlink="">
      <xdr:nvSpPr>
        <xdr:cNvPr id="36" name="AutoShape 12"/>
        <xdr:cNvSpPr>
          <a:spLocks noChangeArrowheads="1"/>
        </xdr:cNvSpPr>
      </xdr:nvSpPr>
      <xdr:spPr bwMode="auto">
        <a:xfrm>
          <a:off x="7208520" y="468782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0</xdr:colOff>
      <xdr:row>106</xdr:row>
      <xdr:rowOff>0</xdr:rowOff>
    </xdr:to>
    <xdr:sp macro="" textlink="">
      <xdr:nvSpPr>
        <xdr:cNvPr id="37" name="AutoShape 12"/>
        <xdr:cNvSpPr>
          <a:spLocks noChangeArrowheads="1"/>
        </xdr:cNvSpPr>
      </xdr:nvSpPr>
      <xdr:spPr bwMode="auto">
        <a:xfrm>
          <a:off x="7208520" y="524637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0</xdr:colOff>
      <xdr:row>119</xdr:row>
      <xdr:rowOff>0</xdr:rowOff>
    </xdr:to>
    <xdr:sp macro="" textlink="">
      <xdr:nvSpPr>
        <xdr:cNvPr id="39" name="AutoShape 12"/>
        <xdr:cNvSpPr>
          <a:spLocks noChangeArrowheads="1"/>
        </xdr:cNvSpPr>
      </xdr:nvSpPr>
      <xdr:spPr bwMode="auto">
        <a:xfrm>
          <a:off x="7208520" y="636422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0</xdr:colOff>
      <xdr:row>130</xdr:row>
      <xdr:rowOff>0</xdr:rowOff>
    </xdr:to>
    <xdr:sp macro="" textlink="">
      <xdr:nvSpPr>
        <xdr:cNvPr id="40" name="AutoShape 12"/>
        <xdr:cNvSpPr>
          <a:spLocks noChangeArrowheads="1"/>
        </xdr:cNvSpPr>
      </xdr:nvSpPr>
      <xdr:spPr bwMode="auto">
        <a:xfrm>
          <a:off x="7208520" y="692277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0</xdr:colOff>
      <xdr:row>130</xdr:row>
      <xdr:rowOff>0</xdr:rowOff>
    </xdr:to>
    <xdr:sp macro="" textlink="">
      <xdr:nvSpPr>
        <xdr:cNvPr id="41" name="AutoShape 12"/>
        <xdr:cNvSpPr>
          <a:spLocks noChangeArrowheads="1"/>
        </xdr:cNvSpPr>
      </xdr:nvSpPr>
      <xdr:spPr bwMode="auto">
        <a:xfrm>
          <a:off x="7208520" y="692277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0</xdr:colOff>
      <xdr:row>141</xdr:row>
      <xdr:rowOff>0</xdr:rowOff>
    </xdr:to>
    <xdr:sp macro="" textlink="">
      <xdr:nvSpPr>
        <xdr:cNvPr id="42" name="AutoShape 12"/>
        <xdr:cNvSpPr>
          <a:spLocks noChangeArrowheads="1"/>
        </xdr:cNvSpPr>
      </xdr:nvSpPr>
      <xdr:spPr bwMode="auto">
        <a:xfrm>
          <a:off x="7208520" y="7481316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0</xdr:colOff>
      <xdr:row>152</xdr:row>
      <xdr:rowOff>0</xdr:rowOff>
    </xdr:to>
    <xdr:sp macro="" textlink="">
      <xdr:nvSpPr>
        <xdr:cNvPr id="43" name="AutoShape 12"/>
        <xdr:cNvSpPr>
          <a:spLocks noChangeArrowheads="1"/>
        </xdr:cNvSpPr>
      </xdr:nvSpPr>
      <xdr:spPr bwMode="auto">
        <a:xfrm>
          <a:off x="7208520" y="8039862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0</xdr:colOff>
      <xdr:row>163</xdr:row>
      <xdr:rowOff>0</xdr:rowOff>
    </xdr:to>
    <xdr:sp macro="" textlink="">
      <xdr:nvSpPr>
        <xdr:cNvPr id="44" name="AutoShape 12"/>
        <xdr:cNvSpPr>
          <a:spLocks noChangeArrowheads="1"/>
        </xdr:cNvSpPr>
      </xdr:nvSpPr>
      <xdr:spPr bwMode="auto">
        <a:xfrm>
          <a:off x="7208520" y="859840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0</xdr:colOff>
      <xdr:row>174</xdr:row>
      <xdr:rowOff>0</xdr:rowOff>
    </xdr:to>
    <xdr:sp macro="" textlink="">
      <xdr:nvSpPr>
        <xdr:cNvPr id="45" name="AutoShape 12"/>
        <xdr:cNvSpPr>
          <a:spLocks noChangeArrowheads="1"/>
        </xdr:cNvSpPr>
      </xdr:nvSpPr>
      <xdr:spPr bwMode="auto">
        <a:xfrm>
          <a:off x="7208520" y="9156954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0</xdr:colOff>
      <xdr:row>185</xdr:row>
      <xdr:rowOff>0</xdr:rowOff>
    </xdr:to>
    <xdr:sp macro="" textlink="">
      <xdr:nvSpPr>
        <xdr:cNvPr id="46" name="AutoShape 12"/>
        <xdr:cNvSpPr>
          <a:spLocks noChangeArrowheads="1"/>
        </xdr:cNvSpPr>
      </xdr:nvSpPr>
      <xdr:spPr bwMode="auto">
        <a:xfrm>
          <a:off x="7208520" y="971550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196</xdr:row>
      <xdr:rowOff>0</xdr:rowOff>
    </xdr:from>
    <xdr:to>
      <xdr:col>5</xdr:col>
      <xdr:colOff>0</xdr:colOff>
      <xdr:row>196</xdr:row>
      <xdr:rowOff>0</xdr:rowOff>
    </xdr:to>
    <xdr:sp macro="" textlink="">
      <xdr:nvSpPr>
        <xdr:cNvPr id="47" name="AutoShape 12"/>
        <xdr:cNvSpPr>
          <a:spLocks noChangeArrowheads="1"/>
        </xdr:cNvSpPr>
      </xdr:nvSpPr>
      <xdr:spPr bwMode="auto">
        <a:xfrm>
          <a:off x="7208520" y="10274046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207</xdr:row>
      <xdr:rowOff>0</xdr:rowOff>
    </xdr:from>
    <xdr:to>
      <xdr:col>5</xdr:col>
      <xdr:colOff>0</xdr:colOff>
      <xdr:row>207</xdr:row>
      <xdr:rowOff>0</xdr:rowOff>
    </xdr:to>
    <xdr:sp macro="" textlink="">
      <xdr:nvSpPr>
        <xdr:cNvPr id="48" name="AutoShape 12"/>
        <xdr:cNvSpPr>
          <a:spLocks noChangeArrowheads="1"/>
        </xdr:cNvSpPr>
      </xdr:nvSpPr>
      <xdr:spPr bwMode="auto">
        <a:xfrm>
          <a:off x="7208520" y="10832592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218</xdr:row>
      <xdr:rowOff>0</xdr:rowOff>
    </xdr:from>
    <xdr:to>
      <xdr:col>5</xdr:col>
      <xdr:colOff>0</xdr:colOff>
      <xdr:row>218</xdr:row>
      <xdr:rowOff>0</xdr:rowOff>
    </xdr:to>
    <xdr:sp macro="" textlink="">
      <xdr:nvSpPr>
        <xdr:cNvPr id="49" name="AutoShape 12"/>
        <xdr:cNvSpPr>
          <a:spLocks noChangeArrowheads="1"/>
        </xdr:cNvSpPr>
      </xdr:nvSpPr>
      <xdr:spPr bwMode="auto">
        <a:xfrm>
          <a:off x="7208520" y="1139113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0</xdr:colOff>
      <xdr:row>106</xdr:row>
      <xdr:rowOff>0</xdr:rowOff>
    </xdr:to>
    <xdr:sp macro="" textlink="">
      <xdr:nvSpPr>
        <xdr:cNvPr id="50" name="AutoShape 12"/>
        <xdr:cNvSpPr>
          <a:spLocks noChangeArrowheads="1"/>
        </xdr:cNvSpPr>
      </xdr:nvSpPr>
      <xdr:spPr bwMode="auto">
        <a:xfrm>
          <a:off x="7200900" y="470281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0</xdr:colOff>
      <xdr:row>106</xdr:row>
      <xdr:rowOff>0</xdr:rowOff>
    </xdr:to>
    <xdr:sp macro="" textlink="">
      <xdr:nvSpPr>
        <xdr:cNvPr id="51" name="AutoShape 12"/>
        <xdr:cNvSpPr>
          <a:spLocks noChangeArrowheads="1"/>
        </xdr:cNvSpPr>
      </xdr:nvSpPr>
      <xdr:spPr bwMode="auto">
        <a:xfrm>
          <a:off x="7200900" y="470281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BL108"/>
  <sheetViews>
    <sheetView tabSelected="1" topLeftCell="B56" zoomScale="60" zoomScaleNormal="60" workbookViewId="0">
      <pane xSplit="1" topLeftCell="C1" activePane="topRight" state="frozen"/>
      <selection activeCell="B9" sqref="B9"/>
      <selection pane="topRight" activeCell="B1" sqref="B1:AP67"/>
    </sheetView>
  </sheetViews>
  <sheetFormatPr defaultColWidth="9.140625" defaultRowHeight="20.100000000000001" customHeight="1"/>
  <cols>
    <col min="1" max="1" width="3.28515625" style="9" bestFit="1" customWidth="1"/>
    <col min="2" max="2" width="18.42578125" style="10" customWidth="1"/>
    <col min="3" max="3" width="19.85546875" style="11" customWidth="1"/>
    <col min="4" max="4" width="5.28515625" style="9" customWidth="1"/>
    <col min="5" max="9" width="6.7109375" style="8" bestFit="1" customWidth="1"/>
    <col min="10" max="10" width="6.7109375" style="8" customWidth="1"/>
    <col min="11" max="15" width="6.7109375" style="8" bestFit="1" customWidth="1"/>
    <col min="16" max="16" width="6.7109375" style="8" customWidth="1"/>
    <col min="17" max="21" width="6.7109375" style="8" bestFit="1" customWidth="1"/>
    <col min="22" max="22" width="6.7109375" style="36" bestFit="1" customWidth="1"/>
    <col min="23" max="27" width="6.7109375" style="8" bestFit="1" customWidth="1"/>
    <col min="28" max="28" width="6.7109375" style="36" bestFit="1" customWidth="1"/>
    <col min="29" max="31" width="6.7109375" style="8" bestFit="1" customWidth="1"/>
    <col min="32" max="32" width="6.7109375" style="8" customWidth="1"/>
    <col min="33" max="33" width="6.7109375" style="8" bestFit="1" customWidth="1"/>
    <col min="34" max="34" width="6.7109375" style="36" bestFit="1" customWidth="1"/>
    <col min="35" max="38" width="6.7109375" style="8" bestFit="1" customWidth="1"/>
    <col min="39" max="39" width="6.5703125" style="8" customWidth="1"/>
    <col min="40" max="40" width="7" style="8" customWidth="1"/>
    <col min="41" max="41" width="20.28515625" style="32" bestFit="1" customWidth="1"/>
    <col min="42" max="16384" width="9.140625" style="8"/>
  </cols>
  <sheetData>
    <row r="1" spans="1:44" ht="35.25" customHeight="1" thickTop="1" thickBot="1">
      <c r="A1" s="6"/>
      <c r="B1" s="266" t="s">
        <v>174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8"/>
      <c r="AO1" s="269"/>
      <c r="AP1" s="7"/>
      <c r="AQ1" s="7"/>
      <c r="AR1" s="7"/>
    </row>
    <row r="2" spans="1:44" ht="20.100000000000001" customHeight="1" thickBot="1">
      <c r="A2" s="29"/>
      <c r="B2" s="206" t="s">
        <v>0</v>
      </c>
      <c r="C2" s="210" t="s">
        <v>34</v>
      </c>
      <c r="D2" s="30" t="s">
        <v>1</v>
      </c>
      <c r="E2" s="231" t="s">
        <v>35</v>
      </c>
      <c r="F2" s="232"/>
      <c r="G2" s="232"/>
      <c r="H2" s="232"/>
      <c r="I2" s="232"/>
      <c r="J2" s="233"/>
      <c r="K2" s="231" t="s">
        <v>36</v>
      </c>
      <c r="L2" s="232"/>
      <c r="M2" s="232"/>
      <c r="N2" s="232"/>
      <c r="O2" s="232"/>
      <c r="P2" s="233"/>
      <c r="Q2" s="234" t="s">
        <v>37</v>
      </c>
      <c r="R2" s="232"/>
      <c r="S2" s="232"/>
      <c r="T2" s="232"/>
      <c r="U2" s="232"/>
      <c r="V2" s="235"/>
      <c r="W2" s="231" t="s">
        <v>38</v>
      </c>
      <c r="X2" s="232"/>
      <c r="Y2" s="232"/>
      <c r="Z2" s="232"/>
      <c r="AA2" s="232"/>
      <c r="AB2" s="233"/>
      <c r="AC2" s="234" t="s">
        <v>39</v>
      </c>
      <c r="AD2" s="232"/>
      <c r="AE2" s="232"/>
      <c r="AF2" s="232"/>
      <c r="AG2" s="232"/>
      <c r="AH2" s="235"/>
      <c r="AI2" s="231" t="s">
        <v>40</v>
      </c>
      <c r="AJ2" s="232"/>
      <c r="AK2" s="232"/>
      <c r="AL2" s="232"/>
      <c r="AM2" s="232"/>
      <c r="AN2" s="233"/>
      <c r="AO2" s="138" t="s">
        <v>0</v>
      </c>
      <c r="AP2" s="7"/>
      <c r="AQ2" s="7"/>
      <c r="AR2" s="7"/>
    </row>
    <row r="3" spans="1:44" ht="24.75" customHeight="1">
      <c r="B3" s="207"/>
      <c r="C3" s="211"/>
      <c r="D3" s="28"/>
      <c r="E3" s="180" t="s">
        <v>185</v>
      </c>
      <c r="F3" s="181" t="s">
        <v>186</v>
      </c>
      <c r="G3" s="181" t="s">
        <v>187</v>
      </c>
      <c r="H3" s="181" t="s">
        <v>188</v>
      </c>
      <c r="I3" s="181" t="s">
        <v>189</v>
      </c>
      <c r="J3" s="182" t="s">
        <v>190</v>
      </c>
      <c r="K3" s="180" t="s">
        <v>185</v>
      </c>
      <c r="L3" s="181" t="s">
        <v>186</v>
      </c>
      <c r="M3" s="181" t="s">
        <v>187</v>
      </c>
      <c r="N3" s="181" t="s">
        <v>188</v>
      </c>
      <c r="O3" s="181" t="s">
        <v>189</v>
      </c>
      <c r="P3" s="182" t="s">
        <v>190</v>
      </c>
      <c r="Q3" s="180" t="s">
        <v>185</v>
      </c>
      <c r="R3" s="181" t="s">
        <v>186</v>
      </c>
      <c r="S3" s="181" t="s">
        <v>187</v>
      </c>
      <c r="T3" s="181" t="s">
        <v>188</v>
      </c>
      <c r="U3" s="181" t="s">
        <v>189</v>
      </c>
      <c r="V3" s="182" t="s">
        <v>190</v>
      </c>
      <c r="W3" s="180" t="s">
        <v>185</v>
      </c>
      <c r="X3" s="181" t="s">
        <v>186</v>
      </c>
      <c r="Y3" s="181" t="s">
        <v>187</v>
      </c>
      <c r="Z3" s="181" t="s">
        <v>188</v>
      </c>
      <c r="AA3" s="181" t="s">
        <v>189</v>
      </c>
      <c r="AB3" s="182" t="s">
        <v>190</v>
      </c>
      <c r="AC3" s="180" t="s">
        <v>185</v>
      </c>
      <c r="AD3" s="181" t="s">
        <v>186</v>
      </c>
      <c r="AE3" s="181" t="s">
        <v>187</v>
      </c>
      <c r="AF3" s="181" t="s">
        <v>188</v>
      </c>
      <c r="AG3" s="181" t="s">
        <v>189</v>
      </c>
      <c r="AH3" s="182" t="s">
        <v>190</v>
      </c>
      <c r="AI3" s="180" t="s">
        <v>185</v>
      </c>
      <c r="AJ3" s="181" t="s">
        <v>186</v>
      </c>
      <c r="AK3" s="181" t="s">
        <v>187</v>
      </c>
      <c r="AL3" s="181" t="s">
        <v>188</v>
      </c>
      <c r="AM3" s="181" t="s">
        <v>189</v>
      </c>
      <c r="AN3" s="182" t="s">
        <v>190</v>
      </c>
      <c r="AO3" s="139"/>
    </row>
    <row r="4" spans="1:44" ht="30" customHeight="1">
      <c r="A4" s="9">
        <v>1</v>
      </c>
      <c r="B4" s="208" t="s">
        <v>70</v>
      </c>
      <c r="C4" s="212" t="s">
        <v>167</v>
      </c>
      <c r="D4" s="65">
        <f>COUNTA(E4:AN4)-6</f>
        <v>18</v>
      </c>
      <c r="E4" s="66" t="s">
        <v>73</v>
      </c>
      <c r="F4" s="67" t="s">
        <v>72</v>
      </c>
      <c r="G4" s="67" t="s">
        <v>71</v>
      </c>
      <c r="H4" s="67"/>
      <c r="I4" s="67"/>
      <c r="J4" s="68"/>
      <c r="K4" s="69" t="s">
        <v>73</v>
      </c>
      <c r="L4" s="67" t="s">
        <v>73</v>
      </c>
      <c r="M4" s="67" t="s">
        <v>72</v>
      </c>
      <c r="N4" s="67"/>
      <c r="O4" s="67" t="s">
        <v>71</v>
      </c>
      <c r="P4" s="70"/>
      <c r="Q4" s="66" t="s">
        <v>73</v>
      </c>
      <c r="R4" s="67" t="s">
        <v>72</v>
      </c>
      <c r="S4" s="67" t="s">
        <v>72</v>
      </c>
      <c r="T4" s="67" t="s">
        <v>71</v>
      </c>
      <c r="U4" s="67"/>
      <c r="V4" s="71"/>
      <c r="W4" s="69" t="s">
        <v>41</v>
      </c>
      <c r="X4" s="67" t="s">
        <v>9</v>
      </c>
      <c r="Y4" s="67" t="s">
        <v>42</v>
      </c>
      <c r="Z4" s="67" t="s">
        <v>43</v>
      </c>
      <c r="AA4" s="67" t="s">
        <v>142</v>
      </c>
      <c r="AB4" s="70" t="s">
        <v>143</v>
      </c>
      <c r="AC4" s="66" t="s">
        <v>71</v>
      </c>
      <c r="AD4" s="67" t="s">
        <v>71</v>
      </c>
      <c r="AE4" s="72" t="s">
        <v>72</v>
      </c>
      <c r="AF4" s="73"/>
      <c r="AG4" s="67" t="s">
        <v>73</v>
      </c>
      <c r="AH4" s="68"/>
      <c r="AI4" s="126" t="s">
        <v>73</v>
      </c>
      <c r="AJ4" s="67" t="s">
        <v>71</v>
      </c>
      <c r="AK4" s="130" t="s">
        <v>72</v>
      </c>
      <c r="AM4" s="67"/>
      <c r="AN4" s="68"/>
      <c r="AO4" s="140" t="str">
        <f>B4</f>
        <v>Calia</v>
      </c>
    </row>
    <row r="5" spans="1:44" ht="30" customHeight="1">
      <c r="A5" s="12">
        <f>+A4+1</f>
        <v>2</v>
      </c>
      <c r="B5" s="208" t="s">
        <v>144</v>
      </c>
      <c r="C5" s="212" t="s">
        <v>166</v>
      </c>
      <c r="D5" s="65">
        <f>COUNTA(E5:AN5)-12</f>
        <v>11</v>
      </c>
      <c r="E5" s="66" t="s">
        <v>152</v>
      </c>
      <c r="F5" s="67" t="s">
        <v>9</v>
      </c>
      <c r="G5" s="68" t="s">
        <v>42</v>
      </c>
      <c r="H5" s="68" t="s">
        <v>43</v>
      </c>
      <c r="I5" s="67" t="s">
        <v>142</v>
      </c>
      <c r="J5" s="68" t="s">
        <v>143</v>
      </c>
      <c r="K5" s="69" t="s">
        <v>41</v>
      </c>
      <c r="L5" s="67" t="s">
        <v>9</v>
      </c>
      <c r="M5" s="67" t="s">
        <v>42</v>
      </c>
      <c r="N5" s="67" t="s">
        <v>43</v>
      </c>
      <c r="O5" s="67" t="s">
        <v>142</v>
      </c>
      <c r="P5" s="70" t="s">
        <v>143</v>
      </c>
      <c r="Q5" s="66" t="s">
        <v>71</v>
      </c>
      <c r="R5" s="67" t="s">
        <v>71</v>
      </c>
      <c r="S5" s="67" t="s">
        <v>171</v>
      </c>
      <c r="T5" s="67" t="s">
        <v>171</v>
      </c>
      <c r="U5" s="67"/>
      <c r="V5" s="68"/>
      <c r="W5" s="74" t="s">
        <v>74</v>
      </c>
      <c r="X5" s="75" t="s">
        <v>75</v>
      </c>
      <c r="Y5" s="67" t="s">
        <v>171</v>
      </c>
      <c r="Z5" s="67"/>
      <c r="AA5" s="67"/>
      <c r="AB5" s="70"/>
      <c r="AC5" s="66"/>
      <c r="AD5" s="67"/>
      <c r="AE5" s="67"/>
      <c r="AF5" s="75" t="s">
        <v>71</v>
      </c>
      <c r="AG5" s="67" t="s">
        <v>74</v>
      </c>
      <c r="AH5" s="68"/>
      <c r="AI5" s="67" t="s">
        <v>75</v>
      </c>
      <c r="AJ5" s="67" t="s">
        <v>75</v>
      </c>
      <c r="AK5" s="67"/>
      <c r="AL5" s="67"/>
      <c r="AM5" s="67"/>
      <c r="AN5" s="68"/>
      <c r="AO5" s="140" t="str">
        <f t="shared" ref="AO5:AO58" si="0">B5</f>
        <v>Caponio</v>
      </c>
    </row>
    <row r="6" spans="1:44" ht="30" customHeight="1">
      <c r="A6" s="12">
        <f>+A5+1</f>
        <v>3</v>
      </c>
      <c r="B6" s="208" t="s">
        <v>76</v>
      </c>
      <c r="C6" s="212" t="s">
        <v>175</v>
      </c>
      <c r="D6" s="65">
        <f t="shared" ref="D6:D58" si="1">COUNTA(E6:AN6)-6</f>
        <v>18</v>
      </c>
      <c r="E6" s="76" t="s">
        <v>78</v>
      </c>
      <c r="F6" s="77" t="s">
        <v>78</v>
      </c>
      <c r="G6" s="67"/>
      <c r="H6" s="77" t="s">
        <v>81</v>
      </c>
      <c r="I6" s="77" t="s">
        <v>81</v>
      </c>
      <c r="J6" s="68"/>
      <c r="K6" s="78" t="s">
        <v>82</v>
      </c>
      <c r="L6" s="77" t="s">
        <v>80</v>
      </c>
      <c r="M6" s="77" t="s">
        <v>77</v>
      </c>
      <c r="N6" s="77" t="s">
        <v>79</v>
      </c>
      <c r="O6" s="67"/>
      <c r="P6" s="70"/>
      <c r="Q6" s="66" t="s">
        <v>41</v>
      </c>
      <c r="R6" s="67" t="s">
        <v>9</v>
      </c>
      <c r="S6" s="67" t="s">
        <v>42</v>
      </c>
      <c r="T6" s="67" t="s">
        <v>43</v>
      </c>
      <c r="U6" s="67" t="s">
        <v>142</v>
      </c>
      <c r="V6" s="68" t="s">
        <v>143</v>
      </c>
      <c r="W6" s="69"/>
      <c r="X6" s="67"/>
      <c r="Y6" s="77" t="s">
        <v>81</v>
      </c>
      <c r="Z6" s="77" t="s">
        <v>79</v>
      </c>
      <c r="AA6" s="77" t="s">
        <v>79</v>
      </c>
      <c r="AB6" s="70"/>
      <c r="AC6" s="76" t="s">
        <v>82</v>
      </c>
      <c r="AD6" s="77" t="s">
        <v>77</v>
      </c>
      <c r="AE6" s="77" t="s">
        <v>77</v>
      </c>
      <c r="AF6" s="77" t="s">
        <v>78</v>
      </c>
      <c r="AG6" s="67"/>
      <c r="AH6" s="68"/>
      <c r="AJ6" s="15"/>
      <c r="AK6" s="77" t="s">
        <v>82</v>
      </c>
      <c r="AL6" s="77" t="s">
        <v>80</v>
      </c>
      <c r="AM6" s="77" t="s">
        <v>80</v>
      </c>
      <c r="AN6" s="68"/>
      <c r="AO6" s="140" t="str">
        <f t="shared" si="0"/>
        <v>Carbone</v>
      </c>
    </row>
    <row r="7" spans="1:44" ht="30" customHeight="1">
      <c r="A7" s="12"/>
      <c r="B7" s="208" t="s">
        <v>83</v>
      </c>
      <c r="C7" s="212" t="s">
        <v>165</v>
      </c>
      <c r="D7" s="65">
        <f t="shared" si="1"/>
        <v>16</v>
      </c>
      <c r="E7" s="66" t="s">
        <v>71</v>
      </c>
      <c r="F7" s="67" t="s">
        <v>171</v>
      </c>
      <c r="G7" s="67" t="s">
        <v>171</v>
      </c>
      <c r="H7" s="67"/>
      <c r="I7" s="67"/>
      <c r="J7" s="68"/>
      <c r="K7" s="69"/>
      <c r="L7" s="67"/>
      <c r="M7" s="79"/>
      <c r="O7" s="67" t="s">
        <v>84</v>
      </c>
      <c r="P7" s="67"/>
      <c r="Q7" s="66" t="s">
        <v>74</v>
      </c>
      <c r="R7" s="67" t="s">
        <v>86</v>
      </c>
      <c r="S7" s="67" t="s">
        <v>85</v>
      </c>
      <c r="T7" s="67" t="s">
        <v>171</v>
      </c>
      <c r="U7" s="67" t="s">
        <v>72</v>
      </c>
      <c r="V7" s="68"/>
      <c r="W7" s="69" t="s">
        <v>84</v>
      </c>
      <c r="X7" s="67" t="s">
        <v>71</v>
      </c>
      <c r="Y7" s="67" t="s">
        <v>85</v>
      </c>
      <c r="Z7" s="79"/>
      <c r="AA7" s="67"/>
      <c r="AB7" s="70"/>
      <c r="AC7" s="66" t="s">
        <v>74</v>
      </c>
      <c r="AD7" s="67" t="s">
        <v>86</v>
      </c>
      <c r="AE7" s="67" t="s">
        <v>73</v>
      </c>
      <c r="AF7" s="67" t="s">
        <v>72</v>
      </c>
      <c r="AG7" s="67"/>
      <c r="AH7" s="68"/>
      <c r="AI7" s="69" t="s">
        <v>41</v>
      </c>
      <c r="AJ7" s="67" t="s">
        <v>9</v>
      </c>
      <c r="AK7" s="67" t="s">
        <v>42</v>
      </c>
      <c r="AL7" s="67" t="s">
        <v>43</v>
      </c>
      <c r="AM7" s="67" t="s">
        <v>142</v>
      </c>
      <c r="AN7" s="68" t="s">
        <v>143</v>
      </c>
      <c r="AO7" s="140" t="str">
        <f t="shared" si="0"/>
        <v>Cariello</v>
      </c>
    </row>
    <row r="8" spans="1:44" ht="30" customHeight="1">
      <c r="A8" s="12">
        <f>+A6+1</f>
        <v>4</v>
      </c>
      <c r="B8" s="208" t="s">
        <v>87</v>
      </c>
      <c r="C8" s="212" t="s">
        <v>176</v>
      </c>
      <c r="D8" s="65">
        <f t="shared" si="1"/>
        <v>17</v>
      </c>
      <c r="E8" s="66" t="s">
        <v>41</v>
      </c>
      <c r="F8" s="67" t="s">
        <v>9</v>
      </c>
      <c r="G8" s="67" t="s">
        <v>42</v>
      </c>
      <c r="H8" s="67" t="s">
        <v>43</v>
      </c>
      <c r="I8" s="67" t="s">
        <v>142</v>
      </c>
      <c r="J8" s="68" t="s">
        <v>143</v>
      </c>
      <c r="K8" s="69"/>
      <c r="L8" s="67" t="s">
        <v>89</v>
      </c>
      <c r="M8" s="80" t="s">
        <v>90</v>
      </c>
      <c r="N8" s="80" t="s">
        <v>90</v>
      </c>
      <c r="O8" s="67" t="s">
        <v>88</v>
      </c>
      <c r="P8" s="70"/>
      <c r="Q8" s="81" t="s">
        <v>90</v>
      </c>
      <c r="R8" s="80" t="s">
        <v>89</v>
      </c>
      <c r="S8" s="67" t="s">
        <v>89</v>
      </c>
      <c r="T8" s="67" t="s">
        <v>88</v>
      </c>
      <c r="V8" s="68"/>
      <c r="W8" s="69"/>
      <c r="X8" s="67" t="s">
        <v>88</v>
      </c>
      <c r="Y8" s="80" t="s">
        <v>89</v>
      </c>
      <c r="Z8" s="80" t="s">
        <v>89</v>
      </c>
      <c r="AA8" s="67" t="s">
        <v>90</v>
      </c>
      <c r="AB8" s="70"/>
      <c r="AC8" s="66"/>
      <c r="AD8" s="67"/>
      <c r="AE8" s="67"/>
      <c r="AF8" s="67"/>
      <c r="AG8" s="127" t="s">
        <v>88</v>
      </c>
      <c r="AH8" s="72"/>
      <c r="AI8" s="69" t="s">
        <v>90</v>
      </c>
      <c r="AJ8" s="67" t="s">
        <v>90</v>
      </c>
      <c r="AK8" s="67"/>
      <c r="AL8" s="67" t="s">
        <v>89</v>
      </c>
      <c r="AM8" s="127" t="s">
        <v>88</v>
      </c>
      <c r="AN8" s="68"/>
      <c r="AO8" s="140" t="str">
        <f t="shared" si="0"/>
        <v>Cavallera</v>
      </c>
    </row>
    <row r="9" spans="1:44" ht="30" customHeight="1">
      <c r="A9" s="12" t="e">
        <f>+#REF!+1</f>
        <v>#REF!</v>
      </c>
      <c r="B9" s="208" t="s">
        <v>91</v>
      </c>
      <c r="C9" s="212" t="s">
        <v>166</v>
      </c>
      <c r="D9" s="65">
        <f t="shared" si="1"/>
        <v>18</v>
      </c>
      <c r="E9" s="66" t="s">
        <v>41</v>
      </c>
      <c r="F9" s="67" t="s">
        <v>9</v>
      </c>
      <c r="G9" s="67" t="s">
        <v>42</v>
      </c>
      <c r="H9" s="67" t="s">
        <v>43</v>
      </c>
      <c r="I9" s="67" t="s">
        <v>142</v>
      </c>
      <c r="J9" s="68" t="s">
        <v>143</v>
      </c>
      <c r="K9" s="74" t="s">
        <v>84</v>
      </c>
      <c r="L9" s="67" t="s">
        <v>171</v>
      </c>
      <c r="M9" s="67" t="s">
        <v>171</v>
      </c>
      <c r="N9" s="67" t="s">
        <v>72</v>
      </c>
      <c r="O9" s="67" t="s">
        <v>72</v>
      </c>
      <c r="P9" s="70"/>
      <c r="Q9" s="82" t="s">
        <v>85</v>
      </c>
      <c r="R9" s="75" t="s">
        <v>73</v>
      </c>
      <c r="S9" s="67" t="s">
        <v>171</v>
      </c>
      <c r="T9" s="75" t="s">
        <v>72</v>
      </c>
      <c r="U9" s="67"/>
      <c r="V9" s="68"/>
      <c r="W9" s="69" t="s">
        <v>86</v>
      </c>
      <c r="X9" s="67" t="s">
        <v>86</v>
      </c>
      <c r="Y9" s="73"/>
      <c r="Z9" s="67"/>
      <c r="AA9" s="67" t="s">
        <v>73</v>
      </c>
      <c r="AB9" s="70"/>
      <c r="AC9" s="82" t="s">
        <v>86</v>
      </c>
      <c r="AD9" s="67" t="s">
        <v>171</v>
      </c>
      <c r="AE9" s="67"/>
      <c r="AF9" s="67"/>
      <c r="AG9" s="67"/>
      <c r="AH9" s="68"/>
      <c r="AI9" s="69" t="s">
        <v>84</v>
      </c>
      <c r="AJ9" s="67" t="s">
        <v>84</v>
      </c>
      <c r="AK9" s="67" t="s">
        <v>85</v>
      </c>
      <c r="AL9" s="67" t="s">
        <v>85</v>
      </c>
      <c r="AM9" s="67"/>
      <c r="AN9" s="68"/>
      <c r="AO9" s="140" t="str">
        <f t="shared" si="0"/>
        <v>Ciccimarra</v>
      </c>
    </row>
    <row r="10" spans="1:44" ht="30" customHeight="1">
      <c r="A10" s="12" t="e">
        <f t="shared" ref="A10:A34" si="2">+A9+1</f>
        <v>#REF!</v>
      </c>
      <c r="B10" s="208" t="s">
        <v>92</v>
      </c>
      <c r="C10" s="212" t="s">
        <v>175</v>
      </c>
      <c r="D10" s="65">
        <f t="shared" si="1"/>
        <v>16</v>
      </c>
      <c r="E10" s="66"/>
      <c r="F10" s="67" t="s">
        <v>171</v>
      </c>
      <c r="G10" s="83" t="s">
        <v>88</v>
      </c>
      <c r="H10" s="83" t="s">
        <v>88</v>
      </c>
      <c r="I10" s="83" t="s">
        <v>80</v>
      </c>
      <c r="J10" s="113"/>
      <c r="K10" s="69"/>
      <c r="L10" s="67"/>
      <c r="M10" s="67"/>
      <c r="N10" s="83" t="s">
        <v>81</v>
      </c>
      <c r="O10" s="83" t="s">
        <v>79</v>
      </c>
      <c r="P10" s="131"/>
      <c r="Q10" s="85" t="s">
        <v>78</v>
      </c>
      <c r="R10" s="83" t="s">
        <v>78</v>
      </c>
      <c r="S10" s="83" t="s">
        <v>77</v>
      </c>
      <c r="T10" s="67"/>
      <c r="U10" s="67"/>
      <c r="V10" s="68"/>
      <c r="W10" s="69"/>
      <c r="X10" s="83" t="s">
        <v>82</v>
      </c>
      <c r="Y10" s="84" t="s">
        <v>82</v>
      </c>
      <c r="Z10" s="83" t="s">
        <v>84</v>
      </c>
      <c r="AA10" s="83" t="s">
        <v>84</v>
      </c>
      <c r="AB10" s="33"/>
      <c r="AC10" s="66"/>
      <c r="AD10" s="67" t="s">
        <v>171</v>
      </c>
      <c r="AE10" s="83" t="s">
        <v>89</v>
      </c>
      <c r="AF10" s="83" t="s">
        <v>89</v>
      </c>
      <c r="AG10" s="67"/>
      <c r="AH10" s="68"/>
      <c r="AI10" s="69" t="s">
        <v>41</v>
      </c>
      <c r="AJ10" s="67" t="s">
        <v>9</v>
      </c>
      <c r="AK10" s="67" t="s">
        <v>42</v>
      </c>
      <c r="AL10" s="67" t="s">
        <v>43</v>
      </c>
      <c r="AM10" s="67" t="s">
        <v>142</v>
      </c>
      <c r="AN10" s="68" t="s">
        <v>143</v>
      </c>
      <c r="AO10" s="140" t="str">
        <f t="shared" si="0"/>
        <v>Cimino</v>
      </c>
    </row>
    <row r="11" spans="1:44" ht="30" customHeight="1">
      <c r="A11" s="12" t="e">
        <f t="shared" si="2"/>
        <v>#REF!</v>
      </c>
      <c r="B11" s="208" t="s">
        <v>93</v>
      </c>
      <c r="C11" s="212" t="s">
        <v>157</v>
      </c>
      <c r="D11" s="65">
        <f t="shared" si="1"/>
        <v>14</v>
      </c>
      <c r="E11" s="66"/>
      <c r="F11" s="67"/>
      <c r="G11" s="67" t="s">
        <v>77</v>
      </c>
      <c r="H11" s="86" t="s">
        <v>78</v>
      </c>
      <c r="I11" s="86" t="s">
        <v>78</v>
      </c>
      <c r="J11" s="131"/>
      <c r="K11" s="66"/>
      <c r="L11" s="67"/>
      <c r="M11" s="86" t="s">
        <v>80</v>
      </c>
      <c r="N11" s="86" t="s">
        <v>80</v>
      </c>
      <c r="O11" s="86" t="s">
        <v>81</v>
      </c>
      <c r="P11" s="131"/>
      <c r="Q11" s="66"/>
      <c r="R11" s="67"/>
      <c r="S11" s="83" t="s">
        <v>77</v>
      </c>
      <c r="T11" s="67"/>
      <c r="U11" s="67" t="s">
        <v>78</v>
      </c>
      <c r="V11" s="68"/>
      <c r="W11" s="69"/>
      <c r="X11" s="83" t="s">
        <v>82</v>
      </c>
      <c r="Y11" s="84" t="s">
        <v>82</v>
      </c>
      <c r="Z11" s="67" t="s">
        <v>81</v>
      </c>
      <c r="AA11" s="67" t="s">
        <v>81</v>
      </c>
      <c r="AC11" s="66"/>
      <c r="AD11" s="67"/>
      <c r="AE11" s="67"/>
      <c r="AF11" s="67" t="s">
        <v>80</v>
      </c>
      <c r="AG11" s="67" t="s">
        <v>78</v>
      </c>
      <c r="AH11" s="68"/>
      <c r="AI11" s="69" t="s">
        <v>41</v>
      </c>
      <c r="AJ11" s="67" t="s">
        <v>9</v>
      </c>
      <c r="AK11" s="67" t="s">
        <v>42</v>
      </c>
      <c r="AL11" s="67" t="s">
        <v>43</v>
      </c>
      <c r="AM11" s="67" t="s">
        <v>142</v>
      </c>
      <c r="AN11" s="68" t="s">
        <v>143</v>
      </c>
      <c r="AO11" s="140" t="str">
        <f t="shared" si="0"/>
        <v>Clemente</v>
      </c>
    </row>
    <row r="12" spans="1:44" ht="30" customHeight="1">
      <c r="A12" s="12" t="e">
        <f t="shared" si="2"/>
        <v>#REF!</v>
      </c>
      <c r="B12" s="208" t="s">
        <v>94</v>
      </c>
      <c r="C12" s="212" t="s">
        <v>177</v>
      </c>
      <c r="D12" s="65">
        <f t="shared" si="1"/>
        <v>8</v>
      </c>
      <c r="E12" s="66"/>
      <c r="F12" s="67"/>
      <c r="G12" s="67"/>
      <c r="H12" s="67"/>
      <c r="I12" s="67"/>
      <c r="J12" s="68"/>
      <c r="K12" s="69"/>
      <c r="L12" s="88" t="s">
        <v>95</v>
      </c>
      <c r="M12" s="88" t="s">
        <v>95</v>
      </c>
      <c r="N12" s="67" t="s">
        <v>171</v>
      </c>
      <c r="O12" s="88" t="s">
        <v>95</v>
      </c>
      <c r="P12" s="131"/>
      <c r="Q12" s="66"/>
      <c r="R12" s="67"/>
      <c r="S12" s="67"/>
      <c r="T12" s="67"/>
      <c r="U12" s="67"/>
      <c r="V12" s="68"/>
      <c r="W12" s="69"/>
      <c r="X12" s="67"/>
      <c r="Y12" s="67"/>
      <c r="Z12" s="88" t="s">
        <v>95</v>
      </c>
      <c r="AA12" s="67"/>
      <c r="AB12" s="70"/>
      <c r="AC12" s="66"/>
      <c r="AD12" s="67"/>
      <c r="AE12" s="67" t="s">
        <v>171</v>
      </c>
      <c r="AF12" s="88" t="s">
        <v>95</v>
      </c>
      <c r="AG12" s="88" t="s">
        <v>95</v>
      </c>
      <c r="AH12" s="113"/>
      <c r="AI12" s="69" t="s">
        <v>41</v>
      </c>
      <c r="AJ12" s="67" t="s">
        <v>9</v>
      </c>
      <c r="AK12" s="67" t="s">
        <v>42</v>
      </c>
      <c r="AL12" s="67" t="s">
        <v>43</v>
      </c>
      <c r="AM12" s="67" t="s">
        <v>142</v>
      </c>
      <c r="AN12" s="68" t="s">
        <v>143</v>
      </c>
      <c r="AO12" s="140" t="str">
        <f t="shared" si="0"/>
        <v>Colantuono</v>
      </c>
    </row>
    <row r="13" spans="1:44" ht="30" customHeight="1">
      <c r="A13" s="12" t="e">
        <f t="shared" si="2"/>
        <v>#REF!</v>
      </c>
      <c r="B13" s="208" t="s">
        <v>145</v>
      </c>
      <c r="C13" s="212" t="s">
        <v>175</v>
      </c>
      <c r="D13" s="65">
        <f t="shared" si="1"/>
        <v>-2</v>
      </c>
      <c r="E13" s="66"/>
      <c r="F13" s="67"/>
      <c r="G13" s="67"/>
      <c r="H13" s="67"/>
      <c r="I13" s="67"/>
      <c r="J13" s="68"/>
      <c r="K13" s="69"/>
      <c r="L13" s="67"/>
      <c r="M13" s="67"/>
      <c r="N13" s="89" t="s">
        <v>86</v>
      </c>
      <c r="O13" s="89" t="s">
        <v>86</v>
      </c>
      <c r="P13" s="70"/>
      <c r="Q13" s="66"/>
      <c r="R13" s="67"/>
      <c r="S13" s="67"/>
      <c r="T13" s="89" t="s">
        <v>75</v>
      </c>
      <c r="U13" s="89" t="s">
        <v>75</v>
      </c>
      <c r="V13" s="68"/>
      <c r="W13" s="69"/>
      <c r="X13" s="67"/>
      <c r="Y13" s="67"/>
      <c r="Z13" s="67"/>
      <c r="AA13" s="67"/>
      <c r="AB13" s="70"/>
      <c r="AC13" s="90"/>
      <c r="AD13" s="91"/>
      <c r="AE13" s="67"/>
      <c r="AF13" s="67"/>
      <c r="AG13" s="67"/>
      <c r="AH13" s="68"/>
      <c r="AI13" s="92"/>
      <c r="AJ13" s="67"/>
      <c r="AK13" s="67"/>
      <c r="AL13" s="67"/>
      <c r="AM13" s="67"/>
      <c r="AN13" s="68"/>
      <c r="AO13" s="140" t="str">
        <f t="shared" si="0"/>
        <v>Conca</v>
      </c>
    </row>
    <row r="14" spans="1:44" s="13" customFormat="1" ht="30" customHeight="1">
      <c r="A14" s="12" t="e">
        <f t="shared" si="2"/>
        <v>#REF!</v>
      </c>
      <c r="B14" s="208" t="s">
        <v>96</v>
      </c>
      <c r="C14" s="212" t="s">
        <v>157</v>
      </c>
      <c r="D14" s="65">
        <f>COUNTA(E14:AN14)-12</f>
        <v>9</v>
      </c>
      <c r="E14" s="66" t="s">
        <v>41</v>
      </c>
      <c r="F14" s="67" t="s">
        <v>9</v>
      </c>
      <c r="G14" s="67" t="s">
        <v>42</v>
      </c>
      <c r="H14" s="67" t="s">
        <v>43</v>
      </c>
      <c r="I14" s="67" t="s">
        <v>142</v>
      </c>
      <c r="J14" s="68" t="s">
        <v>143</v>
      </c>
      <c r="K14" s="69"/>
      <c r="M14" s="67" t="s">
        <v>75</v>
      </c>
      <c r="N14" s="89" t="s">
        <v>86</v>
      </c>
      <c r="O14" s="89" t="s">
        <v>86</v>
      </c>
      <c r="P14" s="70"/>
      <c r="Q14" s="66"/>
      <c r="R14" s="67"/>
      <c r="S14" s="67" t="s">
        <v>86</v>
      </c>
      <c r="T14" s="89" t="s">
        <v>75</v>
      </c>
      <c r="U14" s="89" t="s">
        <v>75</v>
      </c>
      <c r="V14" s="68"/>
      <c r="W14" s="69"/>
      <c r="X14" s="67"/>
      <c r="Y14" s="133"/>
      <c r="Z14" s="83" t="s">
        <v>84</v>
      </c>
      <c r="AA14" s="83" t="s">
        <v>84</v>
      </c>
      <c r="AB14" s="70"/>
      <c r="AC14" s="66"/>
      <c r="AD14" s="67"/>
      <c r="AE14" s="67"/>
      <c r="AF14" s="67"/>
      <c r="AG14" s="67" t="s">
        <v>84</v>
      </c>
      <c r="AH14" s="68"/>
      <c r="AI14" s="69" t="s">
        <v>41</v>
      </c>
      <c r="AJ14" s="67" t="s">
        <v>9</v>
      </c>
      <c r="AK14" s="67" t="s">
        <v>42</v>
      </c>
      <c r="AL14" s="67" t="s">
        <v>43</v>
      </c>
      <c r="AM14" s="67" t="s">
        <v>142</v>
      </c>
      <c r="AN14" s="68" t="s">
        <v>143</v>
      </c>
      <c r="AO14" s="140" t="str">
        <f t="shared" si="0"/>
        <v>Cornacchia</v>
      </c>
      <c r="AP14" s="8"/>
      <c r="AQ14" s="8"/>
      <c r="AR14" s="8"/>
    </row>
    <row r="15" spans="1:44" s="13" customFormat="1" ht="30" customHeight="1">
      <c r="A15" s="12" t="e">
        <f t="shared" si="2"/>
        <v>#REF!</v>
      </c>
      <c r="B15" s="208" t="s">
        <v>97</v>
      </c>
      <c r="C15" s="212" t="s">
        <v>155</v>
      </c>
      <c r="D15" s="65">
        <f t="shared" si="1"/>
        <v>18</v>
      </c>
      <c r="E15" s="66"/>
      <c r="F15" s="67"/>
      <c r="G15" s="67"/>
      <c r="I15" s="67" t="s">
        <v>85</v>
      </c>
      <c r="J15" s="94"/>
      <c r="K15" s="69"/>
      <c r="L15" s="67" t="s">
        <v>85</v>
      </c>
      <c r="M15" s="67" t="s">
        <v>85</v>
      </c>
      <c r="N15" s="134" t="s">
        <v>99</v>
      </c>
      <c r="O15" s="134" t="s">
        <v>99</v>
      </c>
      <c r="P15" s="72"/>
      <c r="Q15" s="66" t="s">
        <v>98</v>
      </c>
      <c r="R15" s="67" t="s">
        <v>85</v>
      </c>
      <c r="S15" s="134" t="s">
        <v>99</v>
      </c>
      <c r="T15" s="134" t="s">
        <v>99</v>
      </c>
      <c r="U15" s="67" t="s">
        <v>98</v>
      </c>
      <c r="V15" s="68"/>
      <c r="W15" s="69" t="s">
        <v>85</v>
      </c>
      <c r="X15" s="134" t="s">
        <v>85</v>
      </c>
      <c r="Y15" s="72" t="s">
        <v>171</v>
      </c>
      <c r="Z15" s="72" t="s">
        <v>171</v>
      </c>
      <c r="AA15" s="72" t="s">
        <v>99</v>
      </c>
      <c r="AB15" s="70"/>
      <c r="AC15" s="66"/>
      <c r="AD15" s="129" t="s">
        <v>99</v>
      </c>
      <c r="AE15" s="67"/>
      <c r="AF15" s="134" t="s">
        <v>98</v>
      </c>
      <c r="AG15" s="134" t="s">
        <v>98</v>
      </c>
      <c r="AH15" s="72"/>
      <c r="AI15" s="69" t="s">
        <v>41</v>
      </c>
      <c r="AJ15" s="67" t="s">
        <v>9</v>
      </c>
      <c r="AK15" s="67" t="s">
        <v>42</v>
      </c>
      <c r="AL15" s="67" t="s">
        <v>43</v>
      </c>
      <c r="AM15" s="67" t="s">
        <v>142</v>
      </c>
      <c r="AN15" s="68" t="s">
        <v>143</v>
      </c>
      <c r="AO15" s="140" t="str">
        <f t="shared" si="0"/>
        <v>Costantino</v>
      </c>
      <c r="AR15" s="14"/>
    </row>
    <row r="16" spans="1:44" ht="30" customHeight="1">
      <c r="A16" s="12" t="e">
        <f t="shared" si="2"/>
        <v>#REF!</v>
      </c>
      <c r="B16" s="208" t="s">
        <v>146</v>
      </c>
      <c r="C16" s="212" t="s">
        <v>160</v>
      </c>
      <c r="D16" s="65">
        <f t="shared" si="1"/>
        <v>-5</v>
      </c>
      <c r="E16" s="90"/>
      <c r="F16" s="91"/>
      <c r="G16" s="91"/>
      <c r="H16" s="91"/>
      <c r="I16" s="91"/>
      <c r="J16" s="95"/>
      <c r="K16" s="69" t="s">
        <v>98</v>
      </c>
      <c r="L16" s="91"/>
      <c r="M16" s="91"/>
      <c r="N16" s="91"/>
      <c r="O16" s="91"/>
      <c r="P16" s="96"/>
      <c r="Q16" s="90"/>
      <c r="R16" s="91"/>
      <c r="S16" s="91"/>
      <c r="T16" s="91"/>
      <c r="U16" s="91"/>
      <c r="V16" s="95"/>
      <c r="W16" s="97"/>
      <c r="X16" s="91"/>
      <c r="Y16" s="91"/>
      <c r="Z16" s="91"/>
      <c r="AA16" s="91"/>
      <c r="AB16" s="96"/>
      <c r="AC16" s="90"/>
      <c r="AD16" s="91"/>
      <c r="AE16" s="91"/>
      <c r="AF16" s="91"/>
      <c r="AG16" s="91"/>
      <c r="AH16" s="68"/>
      <c r="AI16" s="69"/>
      <c r="AJ16" s="67"/>
      <c r="AK16" s="67"/>
      <c r="AL16" s="67"/>
      <c r="AM16" s="67"/>
      <c r="AN16" s="68"/>
      <c r="AO16" s="140" t="str">
        <f t="shared" si="0"/>
        <v>D'Ambrosio</v>
      </c>
    </row>
    <row r="17" spans="1:44" ht="30" customHeight="1">
      <c r="A17" s="12" t="e">
        <f>+#REF!+1</f>
        <v>#REF!</v>
      </c>
      <c r="B17" s="208" t="s">
        <v>100</v>
      </c>
      <c r="C17" s="212" t="s">
        <v>178</v>
      </c>
      <c r="D17" s="65">
        <f t="shared" si="1"/>
        <v>8</v>
      </c>
      <c r="E17" s="66"/>
      <c r="F17" s="98" t="s">
        <v>85</v>
      </c>
      <c r="G17" s="67" t="s">
        <v>171</v>
      </c>
      <c r="H17" s="98" t="s">
        <v>74</v>
      </c>
      <c r="I17" s="98" t="s">
        <v>86</v>
      </c>
      <c r="J17" s="113"/>
      <c r="K17" s="69"/>
      <c r="L17" s="67"/>
      <c r="M17" s="67"/>
      <c r="N17" s="67"/>
      <c r="O17" s="67"/>
      <c r="P17" s="70"/>
      <c r="Q17" s="66"/>
      <c r="R17" s="67"/>
      <c r="S17" s="67"/>
      <c r="T17" s="67"/>
      <c r="U17" s="67"/>
      <c r="V17" s="68"/>
      <c r="W17" s="69"/>
      <c r="X17" s="67"/>
      <c r="Y17" s="67"/>
      <c r="Z17" s="67"/>
      <c r="AA17" s="67"/>
      <c r="AB17" s="70"/>
      <c r="AC17" s="66"/>
      <c r="AD17" s="98" t="s">
        <v>84</v>
      </c>
      <c r="AE17" s="98" t="s">
        <v>75</v>
      </c>
      <c r="AF17" s="67" t="s">
        <v>171</v>
      </c>
      <c r="AG17" s="98" t="s">
        <v>72</v>
      </c>
      <c r="AH17" s="113"/>
      <c r="AI17" s="69" t="s">
        <v>41</v>
      </c>
      <c r="AJ17" s="67" t="s">
        <v>9</v>
      </c>
      <c r="AK17" s="67" t="s">
        <v>42</v>
      </c>
      <c r="AL17" s="67" t="s">
        <v>43</v>
      </c>
      <c r="AM17" s="67" t="s">
        <v>142</v>
      </c>
      <c r="AN17" s="68" t="s">
        <v>143</v>
      </c>
      <c r="AO17" s="140" t="str">
        <f t="shared" si="0"/>
        <v>Fabrizio</v>
      </c>
      <c r="AP17" s="13"/>
      <c r="AQ17" s="13"/>
      <c r="AR17" s="14"/>
    </row>
    <row r="18" spans="1:44" ht="30" customHeight="1">
      <c r="A18" s="12" t="e">
        <f t="shared" si="2"/>
        <v>#REF!</v>
      </c>
      <c r="B18" s="208" t="s">
        <v>101</v>
      </c>
      <c r="C18" s="212" t="s">
        <v>157</v>
      </c>
      <c r="D18" s="65">
        <f t="shared" si="1"/>
        <v>18</v>
      </c>
      <c r="E18" s="66" t="s">
        <v>41</v>
      </c>
      <c r="F18" s="67" t="s">
        <v>9</v>
      </c>
      <c r="G18" s="67" t="s">
        <v>42</v>
      </c>
      <c r="H18" s="67" t="s">
        <v>43</v>
      </c>
      <c r="I18" s="67" t="s">
        <v>142</v>
      </c>
      <c r="J18" s="68" t="s">
        <v>143</v>
      </c>
      <c r="K18" s="78" t="s">
        <v>82</v>
      </c>
      <c r="L18" s="72" t="s">
        <v>82</v>
      </c>
      <c r="M18" s="77" t="s">
        <v>77</v>
      </c>
      <c r="N18" s="77" t="s">
        <v>79</v>
      </c>
      <c r="O18" s="67"/>
      <c r="P18" s="70"/>
      <c r="Q18" s="66" t="s">
        <v>79</v>
      </c>
      <c r="R18" s="67" t="s">
        <v>79</v>
      </c>
      <c r="S18" s="67" t="s">
        <v>82</v>
      </c>
      <c r="T18" s="67" t="s">
        <v>171</v>
      </c>
      <c r="U18" s="67" t="s">
        <v>77</v>
      </c>
      <c r="V18" s="68"/>
      <c r="W18" s="99"/>
      <c r="X18" s="67"/>
      <c r="Y18" s="79"/>
      <c r="Z18" s="77" t="s">
        <v>79</v>
      </c>
      <c r="AA18" s="77" t="s">
        <v>79</v>
      </c>
      <c r="AB18" s="70"/>
      <c r="AC18" s="76" t="s">
        <v>82</v>
      </c>
      <c r="AD18" s="77" t="s">
        <v>77</v>
      </c>
      <c r="AE18" s="77" t="s">
        <v>77</v>
      </c>
      <c r="AF18" s="79"/>
      <c r="AG18" s="67"/>
      <c r="AH18" s="68"/>
      <c r="AJ18" s="67" t="s">
        <v>82</v>
      </c>
      <c r="AK18" s="77" t="s">
        <v>82</v>
      </c>
      <c r="AL18" s="67" t="s">
        <v>77</v>
      </c>
      <c r="AM18" s="72" t="s">
        <v>79</v>
      </c>
      <c r="AN18" s="68"/>
      <c r="AO18" s="140" t="str">
        <f t="shared" si="0"/>
        <v>Ferrarese</v>
      </c>
    </row>
    <row r="19" spans="1:44" ht="30" customHeight="1">
      <c r="A19" s="12" t="e">
        <f t="shared" si="2"/>
        <v>#REF!</v>
      </c>
      <c r="B19" s="208" t="s">
        <v>102</v>
      </c>
      <c r="C19" s="212" t="s">
        <v>158</v>
      </c>
      <c r="D19" s="65">
        <f t="shared" si="1"/>
        <v>18</v>
      </c>
      <c r="E19" s="66" t="s">
        <v>86</v>
      </c>
      <c r="F19" s="98" t="s">
        <v>85</v>
      </c>
      <c r="G19" s="67" t="s">
        <v>171</v>
      </c>
      <c r="H19" s="67" t="s">
        <v>84</v>
      </c>
      <c r="I19" s="98" t="s">
        <v>86</v>
      </c>
      <c r="J19" s="68"/>
      <c r="K19" s="69"/>
      <c r="L19" s="67"/>
      <c r="M19" s="67"/>
      <c r="N19" s="67" t="s">
        <v>85</v>
      </c>
      <c r="O19" s="67" t="s">
        <v>75</v>
      </c>
      <c r="P19" s="70"/>
      <c r="Q19" s="66"/>
      <c r="R19" s="67" t="s">
        <v>171</v>
      </c>
      <c r="S19" s="67" t="s">
        <v>171</v>
      </c>
      <c r="T19" s="67" t="s">
        <v>86</v>
      </c>
      <c r="U19" s="67" t="s">
        <v>71</v>
      </c>
      <c r="V19" s="68"/>
      <c r="W19" s="69"/>
      <c r="X19" s="67"/>
      <c r="Y19" s="67" t="s">
        <v>72</v>
      </c>
      <c r="Z19" s="67" t="s">
        <v>71</v>
      </c>
      <c r="AA19" s="67" t="s">
        <v>75</v>
      </c>
      <c r="AB19" s="70"/>
      <c r="AC19" s="66"/>
      <c r="AD19" s="98" t="s">
        <v>84</v>
      </c>
      <c r="AE19" s="98" t="s">
        <v>75</v>
      </c>
      <c r="AF19" s="67" t="s">
        <v>171</v>
      </c>
      <c r="AG19" s="98" t="s">
        <v>72</v>
      </c>
      <c r="AH19" s="113"/>
      <c r="AI19" s="69" t="s">
        <v>41</v>
      </c>
      <c r="AJ19" s="67" t="s">
        <v>9</v>
      </c>
      <c r="AK19" s="67" t="s">
        <v>42</v>
      </c>
      <c r="AL19" s="67" t="s">
        <v>43</v>
      </c>
      <c r="AM19" s="67" t="s">
        <v>142</v>
      </c>
      <c r="AN19" s="68" t="s">
        <v>143</v>
      </c>
      <c r="AO19" s="140" t="str">
        <f t="shared" si="0"/>
        <v>Flaccomio</v>
      </c>
    </row>
    <row r="20" spans="1:44" ht="30" customHeight="1">
      <c r="A20" s="12" t="e">
        <f t="shared" si="2"/>
        <v>#REF!</v>
      </c>
      <c r="B20" s="208" t="s">
        <v>103</v>
      </c>
      <c r="C20" s="212" t="s">
        <v>164</v>
      </c>
      <c r="D20" s="65">
        <f t="shared" si="1"/>
        <v>18</v>
      </c>
      <c r="E20" s="66" t="s">
        <v>72</v>
      </c>
      <c r="F20" s="67" t="s">
        <v>73</v>
      </c>
      <c r="G20" s="67" t="s">
        <v>82</v>
      </c>
      <c r="H20" s="67" t="s">
        <v>77</v>
      </c>
      <c r="I20" s="67"/>
      <c r="J20" s="68"/>
      <c r="K20" s="69" t="s">
        <v>77</v>
      </c>
      <c r="L20" s="67" t="s">
        <v>72</v>
      </c>
      <c r="M20" s="67" t="s">
        <v>73</v>
      </c>
      <c r="N20" s="67"/>
      <c r="O20" s="67"/>
      <c r="P20" s="70"/>
      <c r="Q20" s="66" t="s">
        <v>72</v>
      </c>
      <c r="R20" s="67" t="s">
        <v>82</v>
      </c>
      <c r="S20" s="67" t="s">
        <v>171</v>
      </c>
      <c r="T20" s="67" t="s">
        <v>98</v>
      </c>
      <c r="U20" s="67" t="s">
        <v>88</v>
      </c>
      <c r="V20" s="68"/>
      <c r="W20" s="69" t="s">
        <v>72</v>
      </c>
      <c r="X20" s="67" t="s">
        <v>73</v>
      </c>
      <c r="Z20" s="67" t="s">
        <v>77</v>
      </c>
      <c r="AA20" s="67" t="s">
        <v>82</v>
      </c>
      <c r="AC20" s="66"/>
      <c r="AD20" s="67"/>
      <c r="AE20" s="79"/>
      <c r="AF20" s="67" t="s">
        <v>82</v>
      </c>
      <c r="AG20" s="67" t="s">
        <v>77</v>
      </c>
      <c r="AH20" s="68"/>
      <c r="AI20" s="69" t="s">
        <v>41</v>
      </c>
      <c r="AJ20" s="67" t="s">
        <v>9</v>
      </c>
      <c r="AK20" s="67" t="s">
        <v>42</v>
      </c>
      <c r="AL20" s="67" t="s">
        <v>43</v>
      </c>
      <c r="AM20" s="67" t="s">
        <v>142</v>
      </c>
      <c r="AN20" s="68" t="s">
        <v>143</v>
      </c>
      <c r="AO20" s="140" t="str">
        <f t="shared" si="0"/>
        <v>Fratusco</v>
      </c>
    </row>
    <row r="21" spans="1:44" ht="30" customHeight="1">
      <c r="A21" s="12" t="e">
        <f t="shared" si="2"/>
        <v>#REF!</v>
      </c>
      <c r="B21" s="208" t="s">
        <v>104</v>
      </c>
      <c r="C21" s="212" t="s">
        <v>169</v>
      </c>
      <c r="D21" s="65">
        <f>COUNTA(E21:AN21)</f>
        <v>3</v>
      </c>
      <c r="E21" s="90"/>
      <c r="F21" s="91"/>
      <c r="G21" s="91"/>
      <c r="H21" s="91"/>
      <c r="I21" s="91"/>
      <c r="J21" s="95"/>
      <c r="K21" s="97"/>
      <c r="L21" s="91"/>
      <c r="M21" s="91"/>
      <c r="N21" s="91"/>
      <c r="O21" s="91"/>
      <c r="P21" s="96"/>
      <c r="Q21" s="90"/>
      <c r="R21" s="91"/>
      <c r="S21" s="91"/>
      <c r="T21" s="91"/>
      <c r="U21" s="91"/>
      <c r="V21" s="95"/>
      <c r="W21" s="97"/>
      <c r="X21" s="91"/>
      <c r="Y21" s="91"/>
      <c r="Z21" s="91"/>
      <c r="AA21" s="91"/>
      <c r="AB21" s="96"/>
      <c r="AC21" s="90"/>
      <c r="AD21" s="91"/>
      <c r="AE21" s="91"/>
      <c r="AF21" s="67"/>
      <c r="AG21" s="67"/>
      <c r="AH21" s="68"/>
      <c r="AI21" s="69"/>
      <c r="AJ21" s="67"/>
      <c r="AK21" s="67" t="s">
        <v>84</v>
      </c>
      <c r="AL21" s="67" t="s">
        <v>75</v>
      </c>
      <c r="AM21" s="67" t="s">
        <v>86</v>
      </c>
      <c r="AN21" s="68"/>
      <c r="AO21" s="140" t="str">
        <f t="shared" si="0"/>
        <v>Galtieri</v>
      </c>
    </row>
    <row r="22" spans="1:44" ht="30" customHeight="1">
      <c r="A22" s="12" t="e">
        <f>+#REF!+1</f>
        <v>#REF!</v>
      </c>
      <c r="B22" s="208" t="s">
        <v>105</v>
      </c>
      <c r="C22" s="212" t="s">
        <v>160</v>
      </c>
      <c r="D22" s="65">
        <f t="shared" si="1"/>
        <v>18</v>
      </c>
      <c r="E22" s="66" t="s">
        <v>79</v>
      </c>
      <c r="F22" s="67" t="s">
        <v>86</v>
      </c>
      <c r="G22" s="67" t="s">
        <v>72</v>
      </c>
      <c r="H22" s="72" t="s">
        <v>75</v>
      </c>
      <c r="I22" s="67"/>
      <c r="J22" s="68"/>
      <c r="K22" s="69" t="s">
        <v>89</v>
      </c>
      <c r="L22" s="67"/>
      <c r="M22" s="67" t="s">
        <v>78</v>
      </c>
      <c r="N22" s="67" t="s">
        <v>88</v>
      </c>
      <c r="P22" s="70"/>
      <c r="Q22" s="66" t="s">
        <v>82</v>
      </c>
      <c r="R22" s="116" t="s">
        <v>116</v>
      </c>
      <c r="S22" s="67" t="s">
        <v>71</v>
      </c>
      <c r="T22" s="67" t="s">
        <v>77</v>
      </c>
      <c r="U22" s="67"/>
      <c r="V22" s="68"/>
      <c r="W22" s="69" t="s">
        <v>41</v>
      </c>
      <c r="X22" s="67" t="s">
        <v>9</v>
      </c>
      <c r="Y22" s="67" t="s">
        <v>42</v>
      </c>
      <c r="Z22" s="67" t="s">
        <v>43</v>
      </c>
      <c r="AA22" s="67" t="s">
        <v>142</v>
      </c>
      <c r="AB22" s="70" t="s">
        <v>143</v>
      </c>
      <c r="AC22" s="66"/>
      <c r="AD22" s="67"/>
      <c r="AE22" s="126" t="s">
        <v>90</v>
      </c>
      <c r="AF22" s="67" t="s">
        <v>73</v>
      </c>
      <c r="AG22" s="67" t="s">
        <v>80</v>
      </c>
      <c r="AH22" s="68"/>
      <c r="AI22" s="126" t="s">
        <v>95</v>
      </c>
      <c r="AK22" s="67" t="s">
        <v>74</v>
      </c>
      <c r="AL22" s="67" t="s">
        <v>84</v>
      </c>
      <c r="AM22" s="67" t="s">
        <v>85</v>
      </c>
      <c r="AN22" s="100"/>
      <c r="AO22" s="140" t="str">
        <f t="shared" si="0"/>
        <v>Genco</v>
      </c>
    </row>
    <row r="23" spans="1:44" ht="30" customHeight="1">
      <c r="B23" s="208" t="s">
        <v>106</v>
      </c>
      <c r="C23" s="212" t="s">
        <v>179</v>
      </c>
      <c r="D23" s="65">
        <f t="shared" si="1"/>
        <v>18</v>
      </c>
      <c r="E23" s="81" t="s">
        <v>82</v>
      </c>
      <c r="F23" s="80" t="s">
        <v>82</v>
      </c>
      <c r="G23" s="80" t="s">
        <v>89</v>
      </c>
      <c r="H23" s="80" t="s">
        <v>89</v>
      </c>
      <c r="I23" s="67"/>
      <c r="J23" s="68"/>
      <c r="K23" s="101" t="s">
        <v>90</v>
      </c>
      <c r="L23" s="80" t="s">
        <v>90</v>
      </c>
      <c r="M23" s="80" t="s">
        <v>90</v>
      </c>
      <c r="N23" s="80" t="s">
        <v>90</v>
      </c>
      <c r="O23" s="67"/>
      <c r="P23" s="70"/>
      <c r="Q23" s="81" t="s">
        <v>90</v>
      </c>
      <c r="R23" s="80" t="s">
        <v>89</v>
      </c>
      <c r="S23" s="80" t="s">
        <v>81</v>
      </c>
      <c r="T23" s="80" t="s">
        <v>81</v>
      </c>
      <c r="U23" s="67"/>
      <c r="V23" s="68"/>
      <c r="W23" s="69"/>
      <c r="X23" s="73"/>
      <c r="Y23" s="80" t="s">
        <v>89</v>
      </c>
      <c r="Z23" s="80" t="s">
        <v>89</v>
      </c>
      <c r="AA23" s="67"/>
      <c r="AB23" s="70"/>
      <c r="AC23" s="81" t="s">
        <v>80</v>
      </c>
      <c r="AD23" s="80" t="s">
        <v>80</v>
      </c>
      <c r="AE23" s="80" t="s">
        <v>88</v>
      </c>
      <c r="AF23" s="80" t="s">
        <v>88</v>
      </c>
      <c r="AG23" s="67"/>
      <c r="AH23" s="68"/>
      <c r="AI23" s="69" t="s">
        <v>41</v>
      </c>
      <c r="AJ23" s="67" t="s">
        <v>9</v>
      </c>
      <c r="AK23" s="67" t="s">
        <v>42</v>
      </c>
      <c r="AL23" s="67" t="s">
        <v>43</v>
      </c>
      <c r="AM23" s="67" t="s">
        <v>142</v>
      </c>
      <c r="AN23" s="68" t="s">
        <v>143</v>
      </c>
      <c r="AO23" s="140" t="str">
        <f t="shared" si="0"/>
        <v>Giampetruzzi</v>
      </c>
    </row>
    <row r="24" spans="1:44" ht="30" customHeight="1">
      <c r="A24" s="12" t="e">
        <f>+A22+1</f>
        <v>#REF!</v>
      </c>
      <c r="B24" s="208" t="s">
        <v>107</v>
      </c>
      <c r="C24" s="212" t="s">
        <v>155</v>
      </c>
      <c r="D24" s="65">
        <f t="shared" si="1"/>
        <v>18</v>
      </c>
      <c r="E24" s="66"/>
      <c r="F24" s="67"/>
      <c r="G24" s="67" t="s">
        <v>98</v>
      </c>
      <c r="H24" s="67" t="s">
        <v>71</v>
      </c>
      <c r="I24" s="134" t="s">
        <v>71</v>
      </c>
      <c r="J24" s="68"/>
      <c r="K24" s="69"/>
      <c r="L24" s="67"/>
      <c r="M24" s="67" t="s">
        <v>99</v>
      </c>
      <c r="N24" s="67" t="s">
        <v>98</v>
      </c>
      <c r="O24" s="88" t="s">
        <v>95</v>
      </c>
      <c r="P24" s="131"/>
      <c r="Q24" s="66" t="s">
        <v>95</v>
      </c>
      <c r="R24" s="67" t="s">
        <v>95</v>
      </c>
      <c r="S24" s="67"/>
      <c r="T24" s="67"/>
      <c r="U24" s="67"/>
      <c r="V24" s="68"/>
      <c r="W24" s="69" t="s">
        <v>41</v>
      </c>
      <c r="X24" s="67" t="s">
        <v>9</v>
      </c>
      <c r="Y24" s="67" t="s">
        <v>42</v>
      </c>
      <c r="Z24" s="67" t="s">
        <v>43</v>
      </c>
      <c r="AA24" s="67" t="s">
        <v>142</v>
      </c>
      <c r="AB24" s="70" t="s">
        <v>143</v>
      </c>
      <c r="AC24" s="66" t="s">
        <v>98</v>
      </c>
      <c r="AD24" s="141" t="s">
        <v>171</v>
      </c>
      <c r="AE24" s="134" t="s">
        <v>99</v>
      </c>
      <c r="AF24" s="67" t="s">
        <v>171</v>
      </c>
      <c r="AG24" s="67" t="s">
        <v>71</v>
      </c>
      <c r="AH24" s="68"/>
      <c r="AI24" s="126" t="s">
        <v>99</v>
      </c>
      <c r="AJ24" s="67" t="s">
        <v>99</v>
      </c>
      <c r="AK24" s="69" t="s">
        <v>95</v>
      </c>
      <c r="AL24" s="102" t="s">
        <v>98</v>
      </c>
      <c r="AM24" s="102" t="s">
        <v>98</v>
      </c>
      <c r="AN24" s="68"/>
      <c r="AO24" s="140" t="str">
        <f t="shared" si="0"/>
        <v>Grieco</v>
      </c>
    </row>
    <row r="25" spans="1:44" ht="30" customHeight="1">
      <c r="A25" s="12" t="e">
        <f>+A24+1</f>
        <v>#REF!</v>
      </c>
      <c r="B25" s="208" t="s">
        <v>108</v>
      </c>
      <c r="C25" s="212" t="s">
        <v>157</v>
      </c>
      <c r="D25" s="65">
        <f t="shared" si="1"/>
        <v>20</v>
      </c>
      <c r="E25" s="66"/>
      <c r="F25" s="67"/>
      <c r="G25" s="83" t="s">
        <v>88</v>
      </c>
      <c r="H25" s="83" t="s">
        <v>88</v>
      </c>
      <c r="I25" s="67" t="s">
        <v>72</v>
      </c>
      <c r="J25" s="113"/>
      <c r="K25" s="69" t="s">
        <v>41</v>
      </c>
      <c r="L25" s="67" t="s">
        <v>9</v>
      </c>
      <c r="M25" s="67" t="s">
        <v>42</v>
      </c>
      <c r="N25" s="67" t="s">
        <v>43</v>
      </c>
      <c r="O25" s="67" t="s">
        <v>142</v>
      </c>
      <c r="P25" s="70" t="s">
        <v>143</v>
      </c>
      <c r="Q25" s="66"/>
      <c r="R25" s="67" t="s">
        <v>171</v>
      </c>
      <c r="S25" s="72" t="s">
        <v>79</v>
      </c>
      <c r="T25" s="86" t="s">
        <v>79</v>
      </c>
      <c r="U25" s="86" t="s">
        <v>79</v>
      </c>
      <c r="V25" s="68"/>
      <c r="W25" s="69" t="s">
        <v>71</v>
      </c>
      <c r="X25" s="67" t="s">
        <v>72</v>
      </c>
      <c r="Y25" s="86" t="s">
        <v>79</v>
      </c>
      <c r="Z25" s="86" t="s">
        <v>78</v>
      </c>
      <c r="AA25" s="86" t="s">
        <v>78</v>
      </c>
      <c r="AB25" s="70"/>
      <c r="AC25" s="66" t="s">
        <v>89</v>
      </c>
      <c r="AD25" s="67" t="s">
        <v>88</v>
      </c>
      <c r="AE25" s="83" t="s">
        <v>89</v>
      </c>
      <c r="AF25" s="83" t="s">
        <v>89</v>
      </c>
      <c r="AG25" s="67"/>
      <c r="AH25" s="68"/>
      <c r="AI25" s="69" t="s">
        <v>78</v>
      </c>
      <c r="AJ25" s="67" t="s">
        <v>72</v>
      </c>
      <c r="AK25" s="67" t="s">
        <v>171</v>
      </c>
      <c r="AL25" s="67" t="s">
        <v>71</v>
      </c>
      <c r="AM25" s="67"/>
      <c r="AN25" s="68"/>
      <c r="AO25" s="140" t="str">
        <f t="shared" si="0"/>
        <v>Incampo</v>
      </c>
    </row>
    <row r="26" spans="1:44" ht="30" customHeight="1">
      <c r="A26" s="12" t="e">
        <f>+A25+1</f>
        <v>#REF!</v>
      </c>
      <c r="B26" s="208" t="s">
        <v>109</v>
      </c>
      <c r="C26" s="212" t="s">
        <v>167</v>
      </c>
      <c r="D26" s="65">
        <f t="shared" si="1"/>
        <v>18</v>
      </c>
      <c r="E26" s="66" t="s">
        <v>153</v>
      </c>
      <c r="F26" s="67" t="s">
        <v>153</v>
      </c>
      <c r="G26" s="67"/>
      <c r="H26" s="67"/>
      <c r="I26" s="67" t="s">
        <v>171</v>
      </c>
      <c r="J26" s="68"/>
      <c r="K26" s="69" t="s">
        <v>153</v>
      </c>
      <c r="L26" s="67" t="s">
        <v>153</v>
      </c>
      <c r="M26" s="67"/>
      <c r="N26" s="67" t="s">
        <v>171</v>
      </c>
      <c r="O26" s="67" t="s">
        <v>74</v>
      </c>
      <c r="P26" s="70"/>
      <c r="Q26" s="66"/>
      <c r="R26" s="67" t="s">
        <v>74</v>
      </c>
      <c r="S26" s="67" t="s">
        <v>74</v>
      </c>
      <c r="T26" s="67"/>
      <c r="U26" s="67" t="s">
        <v>153</v>
      </c>
      <c r="V26" s="68" t="s">
        <v>153</v>
      </c>
      <c r="W26" s="69" t="s">
        <v>153</v>
      </c>
      <c r="X26" s="67"/>
      <c r="Y26" s="67" t="s">
        <v>153</v>
      </c>
      <c r="Z26" s="67" t="s">
        <v>153</v>
      </c>
      <c r="AA26" s="67"/>
      <c r="AB26" s="70"/>
      <c r="AC26" s="66"/>
      <c r="AD26" s="67" t="s">
        <v>74</v>
      </c>
      <c r="AE26" s="67"/>
      <c r="AF26" s="67" t="s">
        <v>153</v>
      </c>
      <c r="AG26" s="67" t="s">
        <v>153</v>
      </c>
      <c r="AH26" s="68" t="s">
        <v>153</v>
      </c>
      <c r="AI26" s="69" t="s">
        <v>41</v>
      </c>
      <c r="AJ26" s="67" t="s">
        <v>9</v>
      </c>
      <c r="AK26" s="67" t="s">
        <v>42</v>
      </c>
      <c r="AL26" s="67" t="s">
        <v>43</v>
      </c>
      <c r="AM26" s="67" t="s">
        <v>142</v>
      </c>
      <c r="AN26" s="68" t="s">
        <v>143</v>
      </c>
      <c r="AO26" s="140" t="str">
        <f t="shared" si="0"/>
        <v>Langerano</v>
      </c>
    </row>
    <row r="27" spans="1:44" ht="30" customHeight="1">
      <c r="A27" s="12" t="e">
        <f>+A26+1</f>
        <v>#REF!</v>
      </c>
      <c r="B27" s="208" t="s">
        <v>110</v>
      </c>
      <c r="C27" s="212" t="s">
        <v>163</v>
      </c>
      <c r="D27" s="65">
        <f t="shared" si="1"/>
        <v>18</v>
      </c>
      <c r="E27" s="66" t="s">
        <v>95</v>
      </c>
      <c r="F27" s="67" t="s">
        <v>77</v>
      </c>
      <c r="G27" s="67" t="s">
        <v>171</v>
      </c>
      <c r="H27" s="67" t="s">
        <v>85</v>
      </c>
      <c r="I27" s="67" t="s">
        <v>98</v>
      </c>
      <c r="J27" s="68"/>
      <c r="K27" s="69" t="s">
        <v>71</v>
      </c>
      <c r="L27" s="67" t="s">
        <v>86</v>
      </c>
      <c r="M27" s="67"/>
      <c r="N27" s="67"/>
      <c r="O27" s="67"/>
      <c r="P27" s="70"/>
      <c r="Q27" s="66"/>
      <c r="R27" s="67" t="s">
        <v>77</v>
      </c>
      <c r="S27" s="67" t="s">
        <v>98</v>
      </c>
      <c r="T27" s="67" t="s">
        <v>95</v>
      </c>
      <c r="U27" s="67" t="s">
        <v>86</v>
      </c>
      <c r="V27" s="68"/>
      <c r="W27" s="69"/>
      <c r="X27" s="79"/>
      <c r="Y27" s="67" t="s">
        <v>71</v>
      </c>
      <c r="Z27" s="67" t="s">
        <v>98</v>
      </c>
      <c r="AA27" s="67" t="s">
        <v>85</v>
      </c>
      <c r="AB27" s="70"/>
      <c r="AC27" s="66" t="s">
        <v>85</v>
      </c>
      <c r="AD27" s="67" t="s">
        <v>95</v>
      </c>
      <c r="AE27" s="67" t="s">
        <v>71</v>
      </c>
      <c r="AF27" s="67" t="s">
        <v>77</v>
      </c>
      <c r="AG27" s="67"/>
      <c r="AH27" s="68"/>
      <c r="AI27" s="69" t="s">
        <v>41</v>
      </c>
      <c r="AJ27" s="67" t="s">
        <v>9</v>
      </c>
      <c r="AK27" s="67" t="s">
        <v>42</v>
      </c>
      <c r="AL27" s="67" t="s">
        <v>43</v>
      </c>
      <c r="AM27" s="67" t="s">
        <v>142</v>
      </c>
      <c r="AN27" s="68" t="s">
        <v>143</v>
      </c>
      <c r="AO27" s="140" t="str">
        <f t="shared" si="0"/>
        <v>Laurieri</v>
      </c>
    </row>
    <row r="28" spans="1:44" ht="30" customHeight="1">
      <c r="A28" s="12" t="e">
        <f t="shared" si="2"/>
        <v>#REF!</v>
      </c>
      <c r="B28" s="208" t="s">
        <v>111</v>
      </c>
      <c r="C28" s="212" t="s">
        <v>167</v>
      </c>
      <c r="D28" s="65">
        <f t="shared" si="1"/>
        <v>18</v>
      </c>
      <c r="E28" s="66" t="s">
        <v>77</v>
      </c>
      <c r="F28" s="67" t="s">
        <v>80</v>
      </c>
      <c r="G28" s="67" t="s">
        <v>78</v>
      </c>
      <c r="H28" s="67"/>
      <c r="I28" s="67"/>
      <c r="J28" s="68"/>
      <c r="K28" s="69" t="s">
        <v>78</v>
      </c>
      <c r="L28" s="67" t="s">
        <v>78</v>
      </c>
      <c r="M28" s="67"/>
      <c r="N28" s="67" t="s">
        <v>77</v>
      </c>
      <c r="O28" s="67" t="s">
        <v>77</v>
      </c>
      <c r="P28" s="70"/>
      <c r="Q28" s="66" t="s">
        <v>77</v>
      </c>
      <c r="R28" s="67" t="s">
        <v>80</v>
      </c>
      <c r="S28" s="67" t="s">
        <v>80</v>
      </c>
      <c r="T28" s="67" t="s">
        <v>78</v>
      </c>
      <c r="U28" s="67"/>
      <c r="V28" s="68"/>
      <c r="W28" s="69" t="s">
        <v>80</v>
      </c>
      <c r="X28" s="67" t="s">
        <v>80</v>
      </c>
      <c r="Y28" s="67" t="s">
        <v>78</v>
      </c>
      <c r="Z28" s="67"/>
      <c r="AA28" s="67" t="s">
        <v>77</v>
      </c>
      <c r="AB28" s="70"/>
      <c r="AC28" s="66" t="s">
        <v>41</v>
      </c>
      <c r="AD28" s="67" t="s">
        <v>9</v>
      </c>
      <c r="AE28" s="67" t="s">
        <v>42</v>
      </c>
      <c r="AF28" s="67" t="s">
        <v>43</v>
      </c>
      <c r="AG28" s="67" t="s">
        <v>142</v>
      </c>
      <c r="AH28" s="68" t="s">
        <v>143</v>
      </c>
      <c r="AI28" s="69" t="s">
        <v>80</v>
      </c>
      <c r="AJ28" s="72" t="s">
        <v>77</v>
      </c>
      <c r="AK28" s="72" t="s">
        <v>78</v>
      </c>
      <c r="AL28" s="67"/>
      <c r="AM28" s="67"/>
      <c r="AN28" s="68"/>
      <c r="AO28" s="140" t="str">
        <f t="shared" si="0"/>
        <v>Lillo</v>
      </c>
    </row>
    <row r="29" spans="1:44" ht="30" customHeight="1">
      <c r="A29" s="9" t="e">
        <f>+#REF!+1</f>
        <v>#REF!</v>
      </c>
      <c r="B29" s="208" t="s">
        <v>112</v>
      </c>
      <c r="C29" s="212" t="s">
        <v>180</v>
      </c>
      <c r="D29" s="65">
        <f t="shared" si="1"/>
        <v>18</v>
      </c>
      <c r="E29" s="66" t="s">
        <v>98</v>
      </c>
      <c r="F29" s="67" t="s">
        <v>79</v>
      </c>
      <c r="G29" s="67" t="s">
        <v>85</v>
      </c>
      <c r="H29" s="67" t="s">
        <v>86</v>
      </c>
      <c r="I29" s="67"/>
      <c r="J29" s="68"/>
      <c r="K29" s="69" t="s">
        <v>95</v>
      </c>
      <c r="L29" s="79"/>
      <c r="M29" s="67" t="s">
        <v>71</v>
      </c>
      <c r="N29" s="67" t="s">
        <v>82</v>
      </c>
      <c r="O29" s="67"/>
      <c r="P29" s="70"/>
      <c r="Q29" s="66" t="s">
        <v>41</v>
      </c>
      <c r="R29" s="67" t="s">
        <v>9</v>
      </c>
      <c r="S29" s="67" t="s">
        <v>42</v>
      </c>
      <c r="T29" s="67" t="s">
        <v>43</v>
      </c>
      <c r="U29" s="67" t="s">
        <v>142</v>
      </c>
      <c r="V29" s="68" t="s">
        <v>143</v>
      </c>
      <c r="W29" s="69" t="s">
        <v>79</v>
      </c>
      <c r="X29" s="73"/>
      <c r="Y29" s="67" t="s">
        <v>77</v>
      </c>
      <c r="Z29" s="67" t="s">
        <v>72</v>
      </c>
      <c r="AA29" s="72" t="s">
        <v>95</v>
      </c>
      <c r="AB29" s="70"/>
      <c r="AC29" s="66" t="s">
        <v>77</v>
      </c>
      <c r="AE29" s="67" t="s">
        <v>98</v>
      </c>
      <c r="AF29" s="67" t="s">
        <v>86</v>
      </c>
      <c r="AG29" s="67"/>
      <c r="AH29" s="68"/>
      <c r="AI29" s="67" t="s">
        <v>82</v>
      </c>
      <c r="AJ29" s="67" t="s">
        <v>85</v>
      </c>
      <c r="AK29" s="67" t="s">
        <v>71</v>
      </c>
      <c r="AL29" s="67" t="s">
        <v>72</v>
      </c>
      <c r="AM29" s="79"/>
      <c r="AN29" s="68"/>
      <c r="AO29" s="140" t="str">
        <f t="shared" si="0"/>
        <v>Loiudice</v>
      </c>
    </row>
    <row r="30" spans="1:44" ht="30" customHeight="1">
      <c r="A30" s="12" t="e">
        <f t="shared" si="2"/>
        <v>#REF!</v>
      </c>
      <c r="B30" s="208" t="s">
        <v>113</v>
      </c>
      <c r="C30" s="212" t="s">
        <v>180</v>
      </c>
      <c r="D30" s="65">
        <f t="shared" si="1"/>
        <v>20</v>
      </c>
      <c r="E30" s="66" t="s">
        <v>90</v>
      </c>
      <c r="F30" s="142" t="s">
        <v>171</v>
      </c>
      <c r="G30" s="67" t="s">
        <v>73</v>
      </c>
      <c r="H30" s="67" t="s">
        <v>80</v>
      </c>
      <c r="I30" s="67" t="s">
        <v>74</v>
      </c>
      <c r="J30" s="68"/>
      <c r="K30" s="69"/>
      <c r="L30" s="67" t="s">
        <v>74</v>
      </c>
      <c r="M30" s="141" t="s">
        <v>171</v>
      </c>
      <c r="N30" s="67" t="s">
        <v>75</v>
      </c>
      <c r="O30" s="67" t="s">
        <v>78</v>
      </c>
      <c r="P30" s="70"/>
      <c r="Q30" s="119" t="s">
        <v>116</v>
      </c>
      <c r="R30" s="67" t="s">
        <v>88</v>
      </c>
      <c r="S30" s="126" t="s">
        <v>90</v>
      </c>
      <c r="T30" s="67" t="s">
        <v>89</v>
      </c>
      <c r="U30" s="67" t="s">
        <v>80</v>
      </c>
      <c r="V30" s="68"/>
      <c r="W30" s="69"/>
      <c r="Y30" s="67" t="s">
        <v>73</v>
      </c>
      <c r="Z30" s="67"/>
      <c r="AA30" s="67" t="s">
        <v>89</v>
      </c>
      <c r="AB30" s="70"/>
      <c r="AC30" s="66" t="s">
        <v>88</v>
      </c>
      <c r="AD30" s="67" t="s">
        <v>75</v>
      </c>
      <c r="AE30" s="67" t="s">
        <v>84</v>
      </c>
      <c r="AF30" s="116" t="s">
        <v>116</v>
      </c>
      <c r="AG30" s="67"/>
      <c r="AH30" s="68"/>
      <c r="AI30" s="69" t="s">
        <v>41</v>
      </c>
      <c r="AJ30" s="67" t="s">
        <v>9</v>
      </c>
      <c r="AK30" s="67" t="s">
        <v>42</v>
      </c>
      <c r="AL30" s="67" t="s">
        <v>43</v>
      </c>
      <c r="AM30" s="67" t="s">
        <v>142</v>
      </c>
      <c r="AN30" s="103" t="s">
        <v>143</v>
      </c>
      <c r="AO30" s="140" t="str">
        <f t="shared" si="0"/>
        <v>Lopedota</v>
      </c>
    </row>
    <row r="31" spans="1:44" ht="30" customHeight="1">
      <c r="A31" s="12" t="e">
        <f>+#REF!+1</f>
        <v>#REF!</v>
      </c>
      <c r="B31" s="208" t="s">
        <v>114</v>
      </c>
      <c r="C31" s="212" t="s">
        <v>158</v>
      </c>
      <c r="D31" s="65">
        <f t="shared" si="1"/>
        <v>6</v>
      </c>
      <c r="E31" s="66"/>
      <c r="F31" s="67" t="s">
        <v>171</v>
      </c>
      <c r="G31" s="67" t="s">
        <v>74</v>
      </c>
      <c r="H31" s="98" t="s">
        <v>74</v>
      </c>
      <c r="I31" s="67" t="s">
        <v>73</v>
      </c>
      <c r="J31" s="113"/>
      <c r="K31" s="69"/>
      <c r="L31" s="67"/>
      <c r="M31" s="67"/>
      <c r="N31" s="67"/>
      <c r="O31" s="67"/>
      <c r="P31" s="70"/>
      <c r="Q31" s="66"/>
      <c r="R31" s="67"/>
      <c r="S31" s="67"/>
      <c r="T31" s="67"/>
      <c r="U31" s="67"/>
      <c r="V31" s="68"/>
      <c r="W31" s="69" t="s">
        <v>73</v>
      </c>
      <c r="X31" s="67" t="s">
        <v>171</v>
      </c>
      <c r="Z31" s="67"/>
      <c r="AA31" s="67"/>
      <c r="AB31" s="70"/>
      <c r="AC31" s="66" t="s">
        <v>41</v>
      </c>
      <c r="AD31" s="67" t="s">
        <v>9</v>
      </c>
      <c r="AE31" s="67" t="s">
        <v>42</v>
      </c>
      <c r="AF31" s="67" t="s">
        <v>43</v>
      </c>
      <c r="AG31" s="67" t="s">
        <v>142</v>
      </c>
      <c r="AH31" s="68" t="s">
        <v>143</v>
      </c>
      <c r="AI31" s="69"/>
      <c r="AJ31" s="67"/>
      <c r="AK31" s="67"/>
      <c r="AL31" s="67"/>
      <c r="AM31" s="67"/>
      <c r="AN31" s="68"/>
      <c r="AO31" s="140" t="str">
        <f t="shared" si="0"/>
        <v>Loporcaro</v>
      </c>
    </row>
    <row r="32" spans="1:44" ht="30" customHeight="1">
      <c r="A32" s="12" t="e">
        <f>+#REF!+1</f>
        <v>#REF!</v>
      </c>
      <c r="B32" s="208" t="s">
        <v>115</v>
      </c>
      <c r="C32" s="212" t="s">
        <v>181</v>
      </c>
      <c r="D32" s="65">
        <f t="shared" si="1"/>
        <v>18</v>
      </c>
      <c r="E32" s="66"/>
      <c r="F32" s="67" t="s">
        <v>89</v>
      </c>
      <c r="G32" s="91"/>
      <c r="H32" s="127" t="s">
        <v>90</v>
      </c>
      <c r="I32" s="127" t="s">
        <v>77</v>
      </c>
      <c r="J32" s="131"/>
      <c r="K32" s="132" t="s">
        <v>88</v>
      </c>
      <c r="L32" s="127" t="s">
        <v>88</v>
      </c>
      <c r="M32" s="67" t="s">
        <v>171</v>
      </c>
      <c r="N32" s="67" t="s">
        <v>171</v>
      </c>
      <c r="O32" s="67" t="s">
        <v>89</v>
      </c>
      <c r="P32" s="96"/>
      <c r="Q32" s="66" t="s">
        <v>41</v>
      </c>
      <c r="R32" s="67" t="s">
        <v>9</v>
      </c>
      <c r="S32" s="67" t="s">
        <v>42</v>
      </c>
      <c r="T32" s="67" t="s">
        <v>43</v>
      </c>
      <c r="U32" s="67" t="s">
        <v>142</v>
      </c>
      <c r="V32" s="68" t="s">
        <v>143</v>
      </c>
      <c r="W32" s="127" t="s">
        <v>90</v>
      </c>
      <c r="X32" s="127" t="s">
        <v>90</v>
      </c>
      <c r="Y32" s="67" t="s">
        <v>171</v>
      </c>
      <c r="Z32" s="72" t="s">
        <v>90</v>
      </c>
      <c r="AB32" s="96"/>
      <c r="AC32" s="81" t="s">
        <v>80</v>
      </c>
      <c r="AD32" s="80" t="s">
        <v>80</v>
      </c>
      <c r="AE32" s="67" t="s">
        <v>80</v>
      </c>
      <c r="AF32" s="91"/>
      <c r="AG32" s="91"/>
      <c r="AH32" s="95"/>
      <c r="AI32" s="67" t="s">
        <v>88</v>
      </c>
      <c r="AJ32" s="127" t="s">
        <v>89</v>
      </c>
      <c r="AK32" s="67" t="s">
        <v>77</v>
      </c>
      <c r="AM32" s="15"/>
      <c r="AN32" s="95"/>
      <c r="AO32" s="140" t="str">
        <f t="shared" si="0"/>
        <v>Marvulli65</v>
      </c>
    </row>
    <row r="33" spans="1:44" ht="30" customHeight="1">
      <c r="A33" s="12" t="e">
        <f>+#REF!+1</f>
        <v>#REF!</v>
      </c>
      <c r="B33" s="208" t="s">
        <v>117</v>
      </c>
      <c r="C33" s="212" t="s">
        <v>181</v>
      </c>
      <c r="D33" s="65">
        <f t="shared" si="1"/>
        <v>3</v>
      </c>
      <c r="E33" s="81" t="s">
        <v>82</v>
      </c>
      <c r="F33" s="80" t="s">
        <v>82</v>
      </c>
      <c r="G33" s="91"/>
      <c r="H33" s="91"/>
      <c r="I33" s="91"/>
      <c r="J33" s="95"/>
      <c r="K33" s="97"/>
      <c r="L33" s="91"/>
      <c r="M33" s="91"/>
      <c r="N33" s="91"/>
      <c r="O33" s="91"/>
      <c r="P33" s="96"/>
      <c r="Q33" s="66" t="s">
        <v>41</v>
      </c>
      <c r="R33" s="67" t="s">
        <v>9</v>
      </c>
      <c r="S33" s="67" t="s">
        <v>42</v>
      </c>
      <c r="T33" s="67" t="s">
        <v>43</v>
      </c>
      <c r="U33" s="67" t="s">
        <v>142</v>
      </c>
      <c r="V33" s="68" t="s">
        <v>143</v>
      </c>
      <c r="W33" s="69" t="s">
        <v>82</v>
      </c>
      <c r="X33" s="91"/>
      <c r="Y33" s="91"/>
      <c r="Z33" s="91"/>
      <c r="AA33" s="91"/>
      <c r="AB33" s="96"/>
      <c r="AC33" s="90"/>
      <c r="AD33" s="91"/>
      <c r="AE33" s="91"/>
      <c r="AF33" s="91"/>
      <c r="AG33" s="91"/>
      <c r="AH33" s="95"/>
      <c r="AI33" s="97"/>
      <c r="AJ33" s="91"/>
      <c r="AK33" s="91"/>
      <c r="AL33" s="91"/>
      <c r="AM33" s="91"/>
      <c r="AN33" s="95"/>
      <c r="AO33" s="140" t="str">
        <f t="shared" si="0"/>
        <v>Marvulli70</v>
      </c>
    </row>
    <row r="34" spans="1:44" ht="30" customHeight="1">
      <c r="A34" s="12" t="e">
        <f t="shared" si="2"/>
        <v>#REF!</v>
      </c>
      <c r="B34" s="208" t="s">
        <v>118</v>
      </c>
      <c r="C34" s="212" t="s">
        <v>163</v>
      </c>
      <c r="D34" s="65">
        <f t="shared" si="1"/>
        <v>9</v>
      </c>
      <c r="E34" s="90"/>
      <c r="F34" s="91"/>
      <c r="G34" s="73"/>
      <c r="H34" s="67" t="s">
        <v>82</v>
      </c>
      <c r="I34" s="67" t="s">
        <v>79</v>
      </c>
      <c r="K34" s="66" t="s">
        <v>72</v>
      </c>
      <c r="L34" s="67" t="s">
        <v>79</v>
      </c>
      <c r="M34" s="67" t="s">
        <v>82</v>
      </c>
      <c r="N34" s="73"/>
      <c r="O34" s="91"/>
      <c r="P34" s="96"/>
      <c r="Q34" s="90"/>
      <c r="R34" s="91"/>
      <c r="S34" s="91"/>
      <c r="T34" s="91"/>
      <c r="U34" s="91"/>
      <c r="V34" s="95"/>
      <c r="W34" s="69" t="s">
        <v>41</v>
      </c>
      <c r="X34" s="67" t="s">
        <v>9</v>
      </c>
      <c r="Y34" s="67" t="s">
        <v>42</v>
      </c>
      <c r="Z34" s="67" t="s">
        <v>43</v>
      </c>
      <c r="AA34" s="67" t="s">
        <v>142</v>
      </c>
      <c r="AB34" s="70" t="s">
        <v>143</v>
      </c>
      <c r="AC34" s="90"/>
      <c r="AD34" s="70" t="s">
        <v>72</v>
      </c>
      <c r="AE34" s="67" t="s">
        <v>82</v>
      </c>
      <c r="AF34" s="67"/>
      <c r="AG34" s="67" t="s">
        <v>79</v>
      </c>
      <c r="AI34" s="90"/>
      <c r="AJ34" s="91"/>
      <c r="AK34" s="91"/>
      <c r="AL34" s="91"/>
      <c r="AM34" s="67" t="s">
        <v>72</v>
      </c>
      <c r="AN34" s="121"/>
      <c r="AO34" s="140" t="str">
        <f t="shared" si="0"/>
        <v>Mongelli</v>
      </c>
    </row>
    <row r="35" spans="1:44" ht="30" customHeight="1">
      <c r="A35" s="12"/>
      <c r="B35" s="208" t="s">
        <v>147</v>
      </c>
      <c r="C35" s="212" t="s">
        <v>164</v>
      </c>
      <c r="D35" s="65">
        <f t="shared" si="1"/>
        <v>18</v>
      </c>
      <c r="E35" s="66" t="s">
        <v>85</v>
      </c>
      <c r="F35" s="67" t="s">
        <v>98</v>
      </c>
      <c r="G35" s="116" t="s">
        <v>116</v>
      </c>
      <c r="H35" s="67" t="s">
        <v>95</v>
      </c>
      <c r="I35" s="91"/>
      <c r="J35" s="95"/>
      <c r="K35" s="69" t="s">
        <v>85</v>
      </c>
      <c r="L35" s="116" t="s">
        <v>116</v>
      </c>
      <c r="M35" s="67" t="s">
        <v>86</v>
      </c>
      <c r="N35" s="91"/>
      <c r="O35" s="91"/>
      <c r="P35" s="96"/>
      <c r="Q35" s="66" t="s">
        <v>86</v>
      </c>
      <c r="R35" s="67" t="s">
        <v>98</v>
      </c>
      <c r="S35" s="67" t="s">
        <v>95</v>
      </c>
      <c r="T35" s="67"/>
      <c r="U35" s="67"/>
      <c r="V35" s="68"/>
      <c r="W35" s="69" t="s">
        <v>116</v>
      </c>
      <c r="X35" s="67" t="s">
        <v>98</v>
      </c>
      <c r="Y35" s="72" t="s">
        <v>86</v>
      </c>
      <c r="Z35" s="67" t="s">
        <v>85</v>
      </c>
      <c r="AB35" s="70"/>
      <c r="AC35" s="66" t="s">
        <v>95</v>
      </c>
      <c r="AD35" s="67" t="s">
        <v>85</v>
      </c>
      <c r="AE35" s="67" t="s">
        <v>86</v>
      </c>
      <c r="AF35" s="91"/>
      <c r="AG35" s="116" t="s">
        <v>116</v>
      </c>
      <c r="AH35" s="68"/>
      <c r="AI35" s="69" t="s">
        <v>41</v>
      </c>
      <c r="AJ35" s="67" t="s">
        <v>9</v>
      </c>
      <c r="AK35" s="67" t="s">
        <v>42</v>
      </c>
      <c r="AL35" s="67" t="s">
        <v>43</v>
      </c>
      <c r="AM35" s="67" t="s">
        <v>142</v>
      </c>
      <c r="AN35" s="68" t="s">
        <v>143</v>
      </c>
      <c r="AO35" s="140" t="str">
        <f t="shared" si="0"/>
        <v>Moramarco A</v>
      </c>
    </row>
    <row r="36" spans="1:44" ht="30" customHeight="1">
      <c r="A36" s="12" t="e">
        <f>+#REF!+1</f>
        <v>#REF!</v>
      </c>
      <c r="B36" s="208" t="s">
        <v>119</v>
      </c>
      <c r="C36" s="212" t="s">
        <v>163</v>
      </c>
      <c r="D36" s="65">
        <f t="shared" si="1"/>
        <v>18</v>
      </c>
      <c r="E36" s="66" t="s">
        <v>84</v>
      </c>
      <c r="F36" s="142" t="s">
        <v>171</v>
      </c>
      <c r="G36" s="67" t="s">
        <v>75</v>
      </c>
      <c r="H36" s="67" t="s">
        <v>73</v>
      </c>
      <c r="I36" s="67" t="s">
        <v>88</v>
      </c>
      <c r="J36" s="68"/>
      <c r="K36" s="97"/>
      <c r="L36" s="67"/>
      <c r="N36" s="67" t="s">
        <v>74</v>
      </c>
      <c r="O36" s="67" t="s">
        <v>73</v>
      </c>
      <c r="P36" s="70"/>
      <c r="Q36" s="90"/>
      <c r="R36" s="91"/>
      <c r="S36" s="67" t="s">
        <v>88</v>
      </c>
      <c r="T36" s="126" t="s">
        <v>90</v>
      </c>
      <c r="U36" s="67" t="s">
        <v>84</v>
      </c>
      <c r="V36" s="68"/>
      <c r="W36" s="97"/>
      <c r="X36" s="67" t="s">
        <v>84</v>
      </c>
      <c r="Y36" s="70" t="s">
        <v>88</v>
      </c>
      <c r="Z36" s="67" t="s">
        <v>73</v>
      </c>
      <c r="AA36" s="67" t="s">
        <v>74</v>
      </c>
      <c r="AC36" s="66" t="s">
        <v>75</v>
      </c>
      <c r="AD36" s="67" t="s">
        <v>90</v>
      </c>
      <c r="AE36" s="91" t="s">
        <v>171</v>
      </c>
      <c r="AF36" s="126" t="s">
        <v>74</v>
      </c>
      <c r="AG36" s="91"/>
      <c r="AH36" s="95"/>
      <c r="AI36" s="69" t="s">
        <v>41</v>
      </c>
      <c r="AJ36" s="67" t="s">
        <v>9</v>
      </c>
      <c r="AK36" s="67" t="s">
        <v>42</v>
      </c>
      <c r="AL36" s="67" t="s">
        <v>43</v>
      </c>
      <c r="AM36" s="67" t="s">
        <v>142</v>
      </c>
      <c r="AN36" s="68" t="s">
        <v>143</v>
      </c>
      <c r="AO36" s="140" t="str">
        <f t="shared" si="0"/>
        <v>Niglio</v>
      </c>
    </row>
    <row r="37" spans="1:44" ht="30" customHeight="1">
      <c r="A37" s="12"/>
      <c r="B37" s="208" t="s">
        <v>191</v>
      </c>
      <c r="C37" s="212" t="s">
        <v>165</v>
      </c>
      <c r="D37" s="65">
        <f t="shared" si="1"/>
        <v>-3</v>
      </c>
      <c r="E37" s="66"/>
      <c r="F37" s="72"/>
      <c r="G37" s="67"/>
      <c r="H37" s="67"/>
      <c r="I37" s="67"/>
      <c r="J37" s="68"/>
      <c r="K37" s="97"/>
      <c r="L37" s="67"/>
      <c r="M37" s="15"/>
      <c r="N37" s="67"/>
      <c r="O37" s="67"/>
      <c r="P37" s="70"/>
      <c r="Q37" s="90"/>
      <c r="R37" s="91"/>
      <c r="S37" s="67"/>
      <c r="T37" s="126"/>
      <c r="U37" s="67"/>
      <c r="V37" s="68"/>
      <c r="W37" s="97"/>
      <c r="X37" s="67"/>
      <c r="Y37" s="70"/>
      <c r="Z37" s="67" t="s">
        <v>171</v>
      </c>
      <c r="AA37" s="67"/>
      <c r="AB37" s="33"/>
      <c r="AC37" s="66"/>
      <c r="AD37" s="67"/>
      <c r="AE37" s="91"/>
      <c r="AF37" s="126"/>
      <c r="AG37" s="91"/>
      <c r="AH37" s="95"/>
      <c r="AI37" s="66"/>
      <c r="AJ37" s="67"/>
      <c r="AK37" s="67"/>
      <c r="AL37" s="67" t="s">
        <v>171</v>
      </c>
      <c r="AM37" s="69" t="s">
        <v>171</v>
      </c>
      <c r="AN37" s="68"/>
      <c r="AO37" s="140" t="str">
        <f t="shared" si="0"/>
        <v>Ninivaggi</v>
      </c>
    </row>
    <row r="38" spans="1:44" ht="30" customHeight="1">
      <c r="A38" s="12" t="e">
        <f>+A36+1</f>
        <v>#REF!</v>
      </c>
      <c r="B38" s="208" t="s">
        <v>120</v>
      </c>
      <c r="C38" s="212" t="s">
        <v>163</v>
      </c>
      <c r="D38" s="65">
        <f>COUNTA(E38:AN38)-12</f>
        <v>12</v>
      </c>
      <c r="E38" s="66" t="s">
        <v>41</v>
      </c>
      <c r="F38" s="67" t="s">
        <v>9</v>
      </c>
      <c r="G38" s="67" t="s">
        <v>42</v>
      </c>
      <c r="H38" s="67" t="s">
        <v>43</v>
      </c>
      <c r="I38" s="67" t="s">
        <v>142</v>
      </c>
      <c r="J38" s="68" t="s">
        <v>143</v>
      </c>
      <c r="K38" s="69" t="s">
        <v>41</v>
      </c>
      <c r="L38" s="67" t="s">
        <v>9</v>
      </c>
      <c r="M38" s="67" t="s">
        <v>42</v>
      </c>
      <c r="N38" s="67" t="s">
        <v>43</v>
      </c>
      <c r="O38" s="67" t="s">
        <v>142</v>
      </c>
      <c r="P38" s="70" t="s">
        <v>143</v>
      </c>
      <c r="Q38" s="90"/>
      <c r="R38" s="91"/>
      <c r="S38" s="91" t="s">
        <v>171</v>
      </c>
      <c r="T38" s="67" t="s">
        <v>80</v>
      </c>
      <c r="U38" s="116" t="s">
        <v>116</v>
      </c>
      <c r="V38" s="68"/>
      <c r="W38" s="69" t="s">
        <v>89</v>
      </c>
      <c r="X38" s="67" t="s">
        <v>78</v>
      </c>
      <c r="Y38" s="67" t="s">
        <v>80</v>
      </c>
      <c r="Z38" s="91"/>
      <c r="AA38" s="91"/>
      <c r="AB38" s="96"/>
      <c r="AC38" s="90"/>
      <c r="AD38" s="91"/>
      <c r="AE38" s="91"/>
      <c r="AF38" s="91" t="s">
        <v>171</v>
      </c>
      <c r="AG38" s="67" t="s">
        <v>89</v>
      </c>
      <c r="AH38" s="117"/>
      <c r="AJ38" s="67" t="s">
        <v>80</v>
      </c>
      <c r="AK38" s="67" t="s">
        <v>89</v>
      </c>
      <c r="AL38" s="67" t="s">
        <v>78</v>
      </c>
      <c r="AM38" s="118" t="s">
        <v>116</v>
      </c>
      <c r="AN38" s="95"/>
      <c r="AO38" s="140" t="str">
        <f t="shared" si="0"/>
        <v>Oliva</v>
      </c>
    </row>
    <row r="39" spans="1:44" ht="30" customHeight="1">
      <c r="A39" s="12"/>
      <c r="B39" s="208" t="s">
        <v>121</v>
      </c>
      <c r="C39" s="212" t="s">
        <v>167</v>
      </c>
      <c r="D39" s="65">
        <f t="shared" si="1"/>
        <v>18</v>
      </c>
      <c r="E39" s="66" t="s">
        <v>75</v>
      </c>
      <c r="F39" s="67" t="s">
        <v>75</v>
      </c>
      <c r="G39" s="67" t="s">
        <v>171</v>
      </c>
      <c r="H39" s="67" t="s">
        <v>79</v>
      </c>
      <c r="I39" s="67" t="s">
        <v>82</v>
      </c>
      <c r="J39" s="95"/>
      <c r="K39" s="97"/>
      <c r="L39" s="69" t="s">
        <v>75</v>
      </c>
      <c r="M39" s="67" t="s">
        <v>79</v>
      </c>
      <c r="N39" s="67" t="s">
        <v>171</v>
      </c>
      <c r="O39" s="67" t="s">
        <v>82</v>
      </c>
      <c r="P39" s="70"/>
      <c r="Q39" s="90"/>
      <c r="R39" s="91"/>
      <c r="S39" s="67" t="s">
        <v>75</v>
      </c>
      <c r="T39" s="67" t="s">
        <v>82</v>
      </c>
      <c r="U39" s="67" t="s">
        <v>82</v>
      </c>
      <c r="V39" s="68"/>
      <c r="W39" s="69" t="s">
        <v>41</v>
      </c>
      <c r="X39" s="67" t="s">
        <v>9</v>
      </c>
      <c r="Y39" s="67" t="s">
        <v>42</v>
      </c>
      <c r="Z39" s="67" t="s">
        <v>43</v>
      </c>
      <c r="AA39" s="67" t="s">
        <v>142</v>
      </c>
      <c r="AB39" s="70" t="s">
        <v>143</v>
      </c>
      <c r="AC39" s="66" t="s">
        <v>79</v>
      </c>
      <c r="AD39" s="67" t="s">
        <v>82</v>
      </c>
      <c r="AE39" s="67"/>
      <c r="AF39" s="67" t="s">
        <v>75</v>
      </c>
      <c r="AG39" s="67" t="s">
        <v>75</v>
      </c>
      <c r="AH39" s="68"/>
      <c r="AI39" s="72" t="s">
        <v>79</v>
      </c>
      <c r="AJ39" s="67" t="s">
        <v>79</v>
      </c>
      <c r="AL39" s="91"/>
      <c r="AM39" s="91"/>
      <c r="AN39" s="95"/>
      <c r="AO39" s="140" t="str">
        <f t="shared" si="0"/>
        <v>Pallotta</v>
      </c>
    </row>
    <row r="40" spans="1:44" ht="30" customHeight="1">
      <c r="A40" s="12" t="e">
        <f>+A38+1</f>
        <v>#REF!</v>
      </c>
      <c r="B40" s="208" t="s">
        <v>122</v>
      </c>
      <c r="C40" s="212" t="s">
        <v>165</v>
      </c>
      <c r="D40" s="65">
        <f>COUNTA(E40:AN40)-12</f>
        <v>14</v>
      </c>
      <c r="E40" s="90" t="s">
        <v>41</v>
      </c>
      <c r="F40" s="91" t="s">
        <v>9</v>
      </c>
      <c r="G40" s="91" t="s">
        <v>42</v>
      </c>
      <c r="H40" s="91" t="s">
        <v>43</v>
      </c>
      <c r="I40" s="91" t="s">
        <v>142</v>
      </c>
      <c r="J40" s="95" t="s">
        <v>143</v>
      </c>
      <c r="K40" s="97" t="s">
        <v>171</v>
      </c>
      <c r="L40" s="91" t="s">
        <v>171</v>
      </c>
      <c r="M40" s="91"/>
      <c r="N40" s="91"/>
      <c r="O40" s="91"/>
      <c r="P40" s="96"/>
      <c r="Q40" s="66" t="s">
        <v>75</v>
      </c>
      <c r="R40" s="91" t="s">
        <v>171</v>
      </c>
      <c r="S40" s="91" t="s">
        <v>171</v>
      </c>
      <c r="T40" s="91" t="s">
        <v>171</v>
      </c>
      <c r="U40" s="91"/>
      <c r="V40" s="95"/>
      <c r="W40" s="97" t="s">
        <v>153</v>
      </c>
      <c r="X40" s="91" t="s">
        <v>153</v>
      </c>
      <c r="Y40" s="91" t="s">
        <v>153</v>
      </c>
      <c r="Z40" s="91" t="s">
        <v>153</v>
      </c>
      <c r="AA40" s="91" t="s">
        <v>153</v>
      </c>
      <c r="AB40" s="96" t="s">
        <v>153</v>
      </c>
      <c r="AC40" s="90" t="s">
        <v>171</v>
      </c>
      <c r="AD40" s="91" t="s">
        <v>171</v>
      </c>
      <c r="AE40" s="91" t="s">
        <v>171</v>
      </c>
      <c r="AF40" s="91"/>
      <c r="AG40" s="91"/>
      <c r="AH40" s="95"/>
      <c r="AI40" s="97" t="s">
        <v>171</v>
      </c>
      <c r="AJ40" s="91" t="s">
        <v>172</v>
      </c>
      <c r="AK40" s="91" t="s">
        <v>171</v>
      </c>
      <c r="AL40" s="91" t="s">
        <v>171</v>
      </c>
      <c r="AM40" s="67" t="s">
        <v>75</v>
      </c>
      <c r="AN40" s="95"/>
      <c r="AO40" s="140" t="str">
        <f t="shared" si="0"/>
        <v>Paterno</v>
      </c>
    </row>
    <row r="41" spans="1:44" ht="30" customHeight="1">
      <c r="A41" s="12" t="e">
        <f t="shared" ref="A41:A58" si="3">+A40+1</f>
        <v>#REF!</v>
      </c>
      <c r="B41" s="208" t="s">
        <v>123</v>
      </c>
      <c r="C41" s="212" t="s">
        <v>164</v>
      </c>
      <c r="D41" s="65">
        <f t="shared" si="1"/>
        <v>18</v>
      </c>
      <c r="E41" s="66" t="s">
        <v>80</v>
      </c>
      <c r="F41" s="67" t="s">
        <v>71</v>
      </c>
      <c r="G41" s="67" t="s">
        <v>79</v>
      </c>
      <c r="I41" s="73"/>
      <c r="J41" s="95"/>
      <c r="K41" s="69" t="s">
        <v>75</v>
      </c>
      <c r="L41" s="67" t="s">
        <v>71</v>
      </c>
      <c r="M41" s="73"/>
      <c r="N41" s="67" t="s">
        <v>78</v>
      </c>
      <c r="O41" s="67" t="s">
        <v>80</v>
      </c>
      <c r="P41" s="96"/>
      <c r="Q41" s="66" t="s">
        <v>80</v>
      </c>
      <c r="R41" s="67" t="s">
        <v>75</v>
      </c>
      <c r="S41" s="67" t="s">
        <v>78</v>
      </c>
      <c r="T41" s="91"/>
      <c r="U41" s="91"/>
      <c r="V41" s="95"/>
      <c r="W41" s="69" t="s">
        <v>75</v>
      </c>
      <c r="X41" s="67" t="s">
        <v>79</v>
      </c>
      <c r="Y41" s="91"/>
      <c r="Z41" s="67" t="s">
        <v>80</v>
      </c>
      <c r="AA41" s="67" t="s">
        <v>71</v>
      </c>
      <c r="AB41" s="96"/>
      <c r="AC41" s="66" t="s">
        <v>41</v>
      </c>
      <c r="AD41" s="67" t="s">
        <v>9</v>
      </c>
      <c r="AE41" s="67" t="s">
        <v>42</v>
      </c>
      <c r="AF41" s="67" t="s">
        <v>43</v>
      </c>
      <c r="AG41" s="67" t="s">
        <v>142</v>
      </c>
      <c r="AH41" s="68" t="s">
        <v>143</v>
      </c>
      <c r="AI41" s="69" t="s">
        <v>71</v>
      </c>
      <c r="AJ41" s="72" t="s">
        <v>78</v>
      </c>
      <c r="AK41" s="67" t="s">
        <v>75</v>
      </c>
      <c r="AL41" s="67" t="s">
        <v>79</v>
      </c>
      <c r="AM41" s="91"/>
      <c r="AN41" s="95"/>
      <c r="AO41" s="140" t="str">
        <f t="shared" si="0"/>
        <v>Pellegrino</v>
      </c>
    </row>
    <row r="42" spans="1:44" ht="30" customHeight="1">
      <c r="A42" s="12" t="e">
        <f t="shared" si="3"/>
        <v>#REF!</v>
      </c>
      <c r="B42" s="208" t="s">
        <v>124</v>
      </c>
      <c r="C42" s="212" t="s">
        <v>175</v>
      </c>
      <c r="D42" s="65">
        <f t="shared" si="1"/>
        <v>18</v>
      </c>
      <c r="E42" s="90"/>
      <c r="F42" s="91"/>
      <c r="G42" s="91"/>
      <c r="H42" s="86" t="s">
        <v>78</v>
      </c>
      <c r="I42" s="86" t="s">
        <v>78</v>
      </c>
      <c r="J42" s="104"/>
      <c r="K42" s="97"/>
      <c r="L42" s="91" t="s">
        <v>171</v>
      </c>
      <c r="M42" s="86" t="s">
        <v>80</v>
      </c>
      <c r="N42" s="86" t="s">
        <v>80</v>
      </c>
      <c r="O42" s="86" t="s">
        <v>81</v>
      </c>
      <c r="P42" s="87"/>
      <c r="Q42" s="90"/>
      <c r="R42" s="91"/>
      <c r="S42" s="67" t="s">
        <v>171</v>
      </c>
      <c r="T42" s="86" t="s">
        <v>79</v>
      </c>
      <c r="U42" s="86" t="s">
        <v>79</v>
      </c>
      <c r="V42" s="95"/>
      <c r="W42" s="105" t="s">
        <v>77</v>
      </c>
      <c r="X42" s="86" t="s">
        <v>77</v>
      </c>
      <c r="Y42" s="86" t="s">
        <v>79</v>
      </c>
      <c r="Z42" s="86" t="s">
        <v>78</v>
      </c>
      <c r="AA42" s="86" t="s">
        <v>78</v>
      </c>
      <c r="AB42" s="96"/>
      <c r="AC42" s="90"/>
      <c r="AD42" s="91" t="s">
        <v>171</v>
      </c>
      <c r="AE42" s="86" t="s">
        <v>79</v>
      </c>
      <c r="AF42" s="86" t="s">
        <v>79</v>
      </c>
      <c r="AG42" s="86" t="s">
        <v>82</v>
      </c>
      <c r="AH42" s="113"/>
      <c r="AI42" s="69" t="s">
        <v>41</v>
      </c>
      <c r="AJ42" s="67" t="s">
        <v>9</v>
      </c>
      <c r="AK42" s="67" t="s">
        <v>42</v>
      </c>
      <c r="AL42" s="67" t="s">
        <v>43</v>
      </c>
      <c r="AM42" s="67" t="s">
        <v>142</v>
      </c>
      <c r="AN42" s="68" t="s">
        <v>143</v>
      </c>
      <c r="AO42" s="140" t="str">
        <f t="shared" si="0"/>
        <v>Pepe</v>
      </c>
    </row>
    <row r="43" spans="1:44" ht="30" customHeight="1">
      <c r="A43" s="12" t="e">
        <f t="shared" si="3"/>
        <v>#REF!</v>
      </c>
      <c r="B43" s="208" t="s">
        <v>148</v>
      </c>
      <c r="C43" s="212" t="s">
        <v>157</v>
      </c>
      <c r="D43" s="65">
        <f t="shared" si="1"/>
        <v>18</v>
      </c>
      <c r="E43" s="76" t="s">
        <v>78</v>
      </c>
      <c r="F43" s="77" t="s">
        <v>78</v>
      </c>
      <c r="G43" s="67" t="s">
        <v>80</v>
      </c>
      <c r="H43" s="77" t="s">
        <v>81</v>
      </c>
      <c r="I43" s="77" t="s">
        <v>81</v>
      </c>
      <c r="J43" s="95"/>
      <c r="K43" s="69" t="s">
        <v>80</v>
      </c>
      <c r="L43" s="77" t="s">
        <v>80</v>
      </c>
      <c r="M43" s="91"/>
      <c r="N43" s="91"/>
      <c r="O43" s="91"/>
      <c r="P43" s="96"/>
      <c r="Q43" s="66" t="s">
        <v>41</v>
      </c>
      <c r="R43" s="67" t="s">
        <v>9</v>
      </c>
      <c r="S43" s="67" t="s">
        <v>42</v>
      </c>
      <c r="T43" s="67" t="s">
        <v>43</v>
      </c>
      <c r="U43" s="67" t="s">
        <v>142</v>
      </c>
      <c r="V43" s="68" t="s">
        <v>143</v>
      </c>
      <c r="W43" s="69" t="s">
        <v>78</v>
      </c>
      <c r="X43" s="67" t="s">
        <v>81</v>
      </c>
      <c r="Y43" s="106" t="s">
        <v>81</v>
      </c>
      <c r="Z43" s="67"/>
      <c r="AB43" s="70"/>
      <c r="AC43" s="66" t="s">
        <v>78</v>
      </c>
      <c r="AD43" s="67" t="s">
        <v>78</v>
      </c>
      <c r="AE43" s="72" t="s">
        <v>81</v>
      </c>
      <c r="AF43" s="77" t="s">
        <v>78</v>
      </c>
      <c r="AG43" s="91"/>
      <c r="AH43" s="95"/>
      <c r="AI43" s="72" t="s">
        <v>81</v>
      </c>
      <c r="AK43" s="72" t="s">
        <v>80</v>
      </c>
      <c r="AL43" s="77" t="s">
        <v>80</v>
      </c>
      <c r="AM43" s="77" t="s">
        <v>80</v>
      </c>
      <c r="AN43" s="95"/>
      <c r="AO43" s="140" t="str">
        <f t="shared" si="0"/>
        <v>PerrucciD</v>
      </c>
    </row>
    <row r="44" spans="1:44" ht="30" customHeight="1">
      <c r="A44" s="12" t="e">
        <f>+#REF!+1</f>
        <v>#REF!</v>
      </c>
      <c r="B44" s="208" t="s">
        <v>149</v>
      </c>
      <c r="C44" s="212" t="s">
        <v>164</v>
      </c>
      <c r="D44" s="65">
        <f t="shared" si="1"/>
        <v>18</v>
      </c>
      <c r="E44" s="66" t="s">
        <v>89</v>
      </c>
      <c r="F44" s="67" t="s">
        <v>90</v>
      </c>
      <c r="G44" s="67" t="s">
        <v>84</v>
      </c>
      <c r="H44" s="67"/>
      <c r="J44" s="95"/>
      <c r="K44" s="69" t="s">
        <v>74</v>
      </c>
      <c r="L44" s="67" t="s">
        <v>84</v>
      </c>
      <c r="M44" s="126" t="s">
        <v>88</v>
      </c>
      <c r="O44" s="91"/>
      <c r="P44" s="96"/>
      <c r="Q44" s="66" t="s">
        <v>88</v>
      </c>
      <c r="R44" s="126" t="s">
        <v>90</v>
      </c>
      <c r="S44" s="91"/>
      <c r="T44" s="67" t="s">
        <v>74</v>
      </c>
      <c r="U44" s="67" t="s">
        <v>89</v>
      </c>
      <c r="V44" s="95"/>
      <c r="W44" s="69" t="s">
        <v>88</v>
      </c>
      <c r="X44" s="67" t="s">
        <v>89</v>
      </c>
      <c r="Y44" s="67" t="s">
        <v>90</v>
      </c>
      <c r="Z44" s="126" t="s">
        <v>74</v>
      </c>
      <c r="AA44" s="91"/>
      <c r="AB44" s="96"/>
      <c r="AC44" s="66" t="s">
        <v>84</v>
      </c>
      <c r="AD44" s="67" t="s">
        <v>89</v>
      </c>
      <c r="AE44" s="67" t="s">
        <v>74</v>
      </c>
      <c r="AF44" s="67" t="s">
        <v>84</v>
      </c>
      <c r="AG44" s="91"/>
      <c r="AH44" s="95"/>
      <c r="AI44" s="69" t="s">
        <v>41</v>
      </c>
      <c r="AJ44" s="67" t="s">
        <v>9</v>
      </c>
      <c r="AK44" s="67" t="s">
        <v>42</v>
      </c>
      <c r="AL44" s="67" t="s">
        <v>43</v>
      </c>
      <c r="AM44" s="67" t="s">
        <v>142</v>
      </c>
      <c r="AN44" s="68" t="s">
        <v>143</v>
      </c>
      <c r="AO44" s="140" t="str">
        <f t="shared" si="0"/>
        <v>PerrucciF</v>
      </c>
    </row>
    <row r="45" spans="1:44" s="13" customFormat="1" ht="30" customHeight="1">
      <c r="A45" s="12" t="e">
        <f>+#REF!+1</f>
        <v>#REF!</v>
      </c>
      <c r="B45" s="208" t="s">
        <v>150</v>
      </c>
      <c r="C45" s="212" t="s">
        <v>177</v>
      </c>
      <c r="D45" s="65">
        <f t="shared" si="1"/>
        <v>10</v>
      </c>
      <c r="E45" s="90"/>
      <c r="F45" s="102" t="s">
        <v>95</v>
      </c>
      <c r="G45" s="102" t="s">
        <v>95</v>
      </c>
      <c r="H45" s="67"/>
      <c r="I45" s="72"/>
      <c r="K45" s="90"/>
      <c r="L45" s="91"/>
      <c r="M45" s="91"/>
      <c r="N45" s="91"/>
      <c r="O45" s="91"/>
      <c r="P45" s="96"/>
      <c r="Q45" s="66" t="s">
        <v>41</v>
      </c>
      <c r="R45" s="67" t="s">
        <v>9</v>
      </c>
      <c r="S45" s="67" t="s">
        <v>42</v>
      </c>
      <c r="T45" s="67" t="s">
        <v>43</v>
      </c>
      <c r="U45" s="67" t="s">
        <v>142</v>
      </c>
      <c r="V45" s="68" t="s">
        <v>143</v>
      </c>
      <c r="W45" s="97"/>
      <c r="X45" s="91" t="s">
        <v>171</v>
      </c>
      <c r="Y45" s="102" t="s">
        <v>99</v>
      </c>
      <c r="Z45" s="107" t="s">
        <v>99</v>
      </c>
      <c r="AA45" s="102" t="s">
        <v>98</v>
      </c>
      <c r="AB45" s="107"/>
      <c r="AC45" s="90"/>
      <c r="AD45" s="91"/>
      <c r="AE45" s="91"/>
      <c r="AF45" s="91"/>
      <c r="AG45" s="91"/>
      <c r="AH45" s="95"/>
      <c r="AI45" s="97"/>
      <c r="AJ45" s="102" t="s">
        <v>98</v>
      </c>
      <c r="AK45" s="102" t="s">
        <v>98</v>
      </c>
      <c r="AL45" s="102" t="s">
        <v>98</v>
      </c>
      <c r="AM45" s="102" t="s">
        <v>98</v>
      </c>
      <c r="AN45" s="95"/>
      <c r="AO45" s="140" t="str">
        <f t="shared" si="0"/>
        <v>Porfido</v>
      </c>
      <c r="AP45" s="8"/>
      <c r="AQ45" s="8"/>
      <c r="AR45" s="8"/>
    </row>
    <row r="46" spans="1:44" ht="30" customHeight="1">
      <c r="A46" s="12" t="e">
        <f t="shared" si="3"/>
        <v>#REF!</v>
      </c>
      <c r="B46" s="208" t="s">
        <v>125</v>
      </c>
      <c r="C46" s="212" t="s">
        <v>155</v>
      </c>
      <c r="D46" s="65">
        <f t="shared" si="1"/>
        <v>18</v>
      </c>
      <c r="E46" s="66" t="s">
        <v>41</v>
      </c>
      <c r="F46" s="67" t="s">
        <v>9</v>
      </c>
      <c r="G46" s="67" t="s">
        <v>42</v>
      </c>
      <c r="H46" s="67" t="s">
        <v>43</v>
      </c>
      <c r="I46" s="67" t="s">
        <v>142</v>
      </c>
      <c r="J46" s="68" t="s">
        <v>143</v>
      </c>
      <c r="K46" s="69" t="s">
        <v>86</v>
      </c>
      <c r="L46" s="88" t="s">
        <v>95</v>
      </c>
      <c r="M46" s="88" t="s">
        <v>95</v>
      </c>
      <c r="N46" s="91" t="s">
        <v>171</v>
      </c>
      <c r="O46" s="67" t="s">
        <v>98</v>
      </c>
      <c r="P46" s="96"/>
      <c r="Q46" s="90"/>
      <c r="R46" s="91"/>
      <c r="S46" s="91"/>
      <c r="T46" s="91"/>
      <c r="U46" s="67" t="s">
        <v>95</v>
      </c>
      <c r="V46" s="72"/>
      <c r="W46" s="97"/>
      <c r="X46" s="91" t="s">
        <v>171</v>
      </c>
      <c r="Y46" s="67" t="s">
        <v>98</v>
      </c>
      <c r="Z46" s="88" t="s">
        <v>95</v>
      </c>
      <c r="AA46" s="102" t="s">
        <v>98</v>
      </c>
      <c r="AB46" s="107"/>
      <c r="AC46" s="90" t="s">
        <v>153</v>
      </c>
      <c r="AD46" s="91"/>
      <c r="AE46" s="67" t="s">
        <v>171</v>
      </c>
      <c r="AF46" s="88" t="s">
        <v>95</v>
      </c>
      <c r="AG46" s="88" t="s">
        <v>95</v>
      </c>
      <c r="AH46" s="113"/>
      <c r="AI46" s="69" t="s">
        <v>86</v>
      </c>
      <c r="AJ46" s="102" t="s">
        <v>98</v>
      </c>
      <c r="AK46" s="102" t="s">
        <v>98</v>
      </c>
      <c r="AL46" s="67" t="s">
        <v>95</v>
      </c>
      <c r="AM46" s="91"/>
      <c r="AN46" s="95"/>
      <c r="AO46" s="140" t="str">
        <f t="shared" si="0"/>
        <v>Raspatelli</v>
      </c>
      <c r="AP46" s="13"/>
      <c r="AQ46" s="13"/>
      <c r="AR46" s="13"/>
    </row>
    <row r="47" spans="1:44" ht="30" customHeight="1">
      <c r="A47" s="12" t="e">
        <f>+A46+1</f>
        <v>#REF!</v>
      </c>
      <c r="B47" s="208" t="s">
        <v>126</v>
      </c>
      <c r="C47" s="212" t="s">
        <v>167</v>
      </c>
      <c r="D47" s="65">
        <f t="shared" si="1"/>
        <v>18</v>
      </c>
      <c r="E47" s="119" t="s">
        <v>116</v>
      </c>
      <c r="F47" s="116" t="s">
        <v>116</v>
      </c>
      <c r="G47" s="67"/>
      <c r="H47" s="67" t="s">
        <v>98</v>
      </c>
      <c r="I47" s="67" t="s">
        <v>95</v>
      </c>
      <c r="J47" s="68"/>
      <c r="K47" s="118" t="s">
        <v>116</v>
      </c>
      <c r="L47" s="67" t="s">
        <v>98</v>
      </c>
      <c r="M47" s="67" t="s">
        <v>98</v>
      </c>
      <c r="N47" s="67" t="s">
        <v>95</v>
      </c>
      <c r="O47" s="91"/>
      <c r="P47" s="96"/>
      <c r="Q47" s="66" t="s">
        <v>41</v>
      </c>
      <c r="R47" s="67" t="s">
        <v>9</v>
      </c>
      <c r="S47" s="67" t="s">
        <v>42</v>
      </c>
      <c r="T47" s="67" t="s">
        <v>43</v>
      </c>
      <c r="U47" s="67" t="s">
        <v>142</v>
      </c>
      <c r="V47" s="68" t="s">
        <v>143</v>
      </c>
      <c r="W47" s="69" t="s">
        <v>98</v>
      </c>
      <c r="X47" s="72" t="s">
        <v>95</v>
      </c>
      <c r="Y47" s="67" t="s">
        <v>95</v>
      </c>
      <c r="Z47" s="73"/>
      <c r="AA47" s="73"/>
      <c r="AB47" s="70"/>
      <c r="AC47" s="119" t="s">
        <v>116</v>
      </c>
      <c r="AD47" s="67" t="s">
        <v>98</v>
      </c>
      <c r="AE47" s="67" t="s">
        <v>95</v>
      </c>
      <c r="AF47" s="91"/>
      <c r="AG47" s="91"/>
      <c r="AH47" s="95"/>
      <c r="AI47" s="69" t="s">
        <v>98</v>
      </c>
      <c r="AJ47" s="67" t="s">
        <v>95</v>
      </c>
      <c r="AK47" s="116" t="s">
        <v>116</v>
      </c>
      <c r="AL47" s="116" t="s">
        <v>116</v>
      </c>
      <c r="AM47" s="91"/>
      <c r="AN47" s="95"/>
      <c r="AO47" s="140" t="str">
        <f t="shared" si="0"/>
        <v>Regina</v>
      </c>
    </row>
    <row r="48" spans="1:44" ht="30" customHeight="1">
      <c r="A48" s="12"/>
      <c r="B48" s="208" t="s">
        <v>127</v>
      </c>
      <c r="C48" s="212" t="s">
        <v>155</v>
      </c>
      <c r="D48" s="65">
        <f t="shared" si="1"/>
        <v>15</v>
      </c>
      <c r="E48" s="66" t="s">
        <v>74</v>
      </c>
      <c r="F48" s="67" t="s">
        <v>84</v>
      </c>
      <c r="H48" s="134" t="s">
        <v>72</v>
      </c>
      <c r="I48" s="67" t="s">
        <v>75</v>
      </c>
      <c r="J48" s="95"/>
      <c r="K48" s="97"/>
      <c r="L48" s="91"/>
      <c r="M48" s="91"/>
      <c r="N48" s="72" t="s">
        <v>73</v>
      </c>
      <c r="O48" s="91"/>
      <c r="Q48" s="66" t="s">
        <v>84</v>
      </c>
      <c r="R48" s="134" t="s">
        <v>84</v>
      </c>
      <c r="S48" s="67" t="s">
        <v>73</v>
      </c>
      <c r="U48" s="134" t="s">
        <v>74</v>
      </c>
      <c r="V48" s="95"/>
      <c r="W48" s="97"/>
      <c r="X48" s="67" t="s">
        <v>74</v>
      </c>
      <c r="Y48" s="134" t="s">
        <v>75</v>
      </c>
      <c r="Z48" s="72" t="s">
        <v>75</v>
      </c>
      <c r="AA48" s="72" t="s">
        <v>72</v>
      </c>
      <c r="AB48" s="33"/>
      <c r="AC48" s="66" t="s">
        <v>72</v>
      </c>
      <c r="AD48" s="67" t="s">
        <v>73</v>
      </c>
      <c r="AE48" s="91"/>
      <c r="AF48" s="91"/>
      <c r="AG48" s="91"/>
      <c r="AH48" s="68"/>
      <c r="AI48" s="69" t="s">
        <v>41</v>
      </c>
      <c r="AJ48" s="67" t="s">
        <v>9</v>
      </c>
      <c r="AK48" s="67" t="s">
        <v>42</v>
      </c>
      <c r="AL48" s="67" t="s">
        <v>43</v>
      </c>
      <c r="AM48" s="67" t="s">
        <v>142</v>
      </c>
      <c r="AN48" s="68" t="s">
        <v>143</v>
      </c>
      <c r="AO48" s="140" t="str">
        <f t="shared" si="0"/>
        <v>Riviello</v>
      </c>
    </row>
    <row r="49" spans="1:64" s="13" customFormat="1" ht="30" customHeight="1">
      <c r="A49" s="12" t="e">
        <f>+A47+1</f>
        <v>#REF!</v>
      </c>
      <c r="B49" s="208" t="s">
        <v>128</v>
      </c>
      <c r="C49" s="212" t="s">
        <v>177</v>
      </c>
      <c r="D49" s="65">
        <f t="shared" si="1"/>
        <v>16</v>
      </c>
      <c r="E49" s="66"/>
      <c r="F49" s="91"/>
      <c r="G49" s="91" t="s">
        <v>171</v>
      </c>
      <c r="H49" s="134" t="s">
        <v>72</v>
      </c>
      <c r="I49" s="134" t="s">
        <v>71</v>
      </c>
      <c r="J49" s="95"/>
      <c r="K49" s="97"/>
      <c r="L49" s="91"/>
      <c r="M49" s="91" t="s">
        <v>171</v>
      </c>
      <c r="N49" s="134" t="s">
        <v>99</v>
      </c>
      <c r="O49" s="134" t="s">
        <v>99</v>
      </c>
      <c r="P49" s="72"/>
      <c r="Q49" s="90"/>
      <c r="R49" s="134" t="s">
        <v>84</v>
      </c>
      <c r="S49" s="134" t="s">
        <v>99</v>
      </c>
      <c r="T49" s="134" t="s">
        <v>99</v>
      </c>
      <c r="U49" s="134" t="s">
        <v>74</v>
      </c>
      <c r="V49" s="72"/>
      <c r="W49" s="97"/>
      <c r="X49" s="134" t="s">
        <v>85</v>
      </c>
      <c r="Y49" s="134" t="s">
        <v>75</v>
      </c>
      <c r="Z49" s="93"/>
      <c r="AB49" s="128"/>
      <c r="AC49" s="66"/>
      <c r="AD49" s="134" t="s">
        <v>73</v>
      </c>
      <c r="AE49" s="134" t="s">
        <v>99</v>
      </c>
      <c r="AF49" s="134" t="s">
        <v>98</v>
      </c>
      <c r="AG49" s="134" t="s">
        <v>98</v>
      </c>
      <c r="AH49" s="72"/>
      <c r="AI49" s="69" t="s">
        <v>41</v>
      </c>
      <c r="AJ49" s="67" t="s">
        <v>9</v>
      </c>
      <c r="AK49" s="67" t="s">
        <v>42</v>
      </c>
      <c r="AL49" s="67" t="s">
        <v>43</v>
      </c>
      <c r="AM49" s="67" t="s">
        <v>142</v>
      </c>
      <c r="AN49" s="68" t="s">
        <v>143</v>
      </c>
      <c r="AO49" s="140" t="str">
        <f t="shared" si="0"/>
        <v>Santantonio</v>
      </c>
      <c r="AP49" s="8"/>
      <c r="AQ49" s="8"/>
      <c r="AR49" s="8"/>
    </row>
    <row r="50" spans="1:64" ht="30" customHeight="1">
      <c r="A50" s="12" t="e">
        <f t="shared" si="3"/>
        <v>#REF!</v>
      </c>
      <c r="B50" s="208" t="s">
        <v>129</v>
      </c>
      <c r="C50" s="212" t="s">
        <v>182</v>
      </c>
      <c r="D50" s="65">
        <f t="shared" si="1"/>
        <v>15</v>
      </c>
      <c r="E50" s="90"/>
      <c r="F50" s="67" t="s">
        <v>74</v>
      </c>
      <c r="G50" s="67" t="s">
        <v>86</v>
      </c>
      <c r="H50" s="67"/>
      <c r="I50" s="67" t="s">
        <v>84</v>
      </c>
      <c r="J50" s="68"/>
      <c r="K50" s="97"/>
      <c r="L50" s="91"/>
      <c r="M50" s="67" t="s">
        <v>74</v>
      </c>
      <c r="N50" s="67" t="s">
        <v>71</v>
      </c>
      <c r="O50" s="91" t="s">
        <v>171</v>
      </c>
      <c r="P50" s="67"/>
      <c r="Q50" s="90"/>
      <c r="S50" s="91" t="s">
        <v>171</v>
      </c>
      <c r="T50" s="67" t="s">
        <v>85</v>
      </c>
      <c r="U50" s="67" t="s">
        <v>73</v>
      </c>
      <c r="V50" s="68"/>
      <c r="W50" s="69" t="s">
        <v>41</v>
      </c>
      <c r="X50" s="67" t="s">
        <v>9</v>
      </c>
      <c r="Y50" s="67" t="s">
        <v>42</v>
      </c>
      <c r="Z50" s="67" t="s">
        <v>43</v>
      </c>
      <c r="AA50" s="67" t="s">
        <v>142</v>
      </c>
      <c r="AB50" s="70" t="s">
        <v>143</v>
      </c>
      <c r="AC50" s="90"/>
      <c r="AD50" s="91"/>
      <c r="AE50" s="91"/>
      <c r="AG50" s="67" t="s">
        <v>85</v>
      </c>
      <c r="AH50" s="68"/>
      <c r="AI50" s="126" t="s">
        <v>72</v>
      </c>
      <c r="AJ50" s="126" t="s">
        <v>73</v>
      </c>
      <c r="AK50" s="67" t="s">
        <v>171</v>
      </c>
      <c r="AL50" s="67" t="s">
        <v>86</v>
      </c>
      <c r="AM50" s="67" t="s">
        <v>71</v>
      </c>
      <c r="AN50" s="68"/>
      <c r="AO50" s="140" t="str">
        <f t="shared" si="0"/>
        <v>Scarati</v>
      </c>
      <c r="AP50" s="13"/>
      <c r="AQ50" s="13"/>
      <c r="AR50" s="13"/>
    </row>
    <row r="51" spans="1:64" ht="30" customHeight="1">
      <c r="A51" s="12" t="e">
        <f t="shared" si="3"/>
        <v>#REF!</v>
      </c>
      <c r="B51" s="208" t="s">
        <v>130</v>
      </c>
      <c r="C51" s="212" t="s">
        <v>183</v>
      </c>
      <c r="D51" s="65">
        <f t="shared" si="1"/>
        <v>2</v>
      </c>
      <c r="E51" s="90"/>
      <c r="F51" s="91"/>
      <c r="G51" s="91"/>
      <c r="H51" s="91"/>
      <c r="I51" s="91"/>
      <c r="J51" s="95"/>
      <c r="K51" s="74" t="s">
        <v>84</v>
      </c>
      <c r="L51" s="73"/>
      <c r="M51" s="91"/>
      <c r="N51" s="91"/>
      <c r="O51" s="91"/>
      <c r="P51" s="96"/>
      <c r="Q51" s="82" t="s">
        <v>85</v>
      </c>
      <c r="R51" s="75" t="s">
        <v>73</v>
      </c>
      <c r="S51" s="91"/>
      <c r="T51" s="75" t="s">
        <v>72</v>
      </c>
      <c r="U51" s="91"/>
      <c r="V51" s="95"/>
      <c r="W51" s="74" t="s">
        <v>74</v>
      </c>
      <c r="X51" s="75" t="s">
        <v>75</v>
      </c>
      <c r="Y51" s="91"/>
      <c r="Z51" s="91"/>
      <c r="AA51" s="91"/>
      <c r="AB51" s="96"/>
      <c r="AC51" s="82" t="s">
        <v>86</v>
      </c>
      <c r="AD51" s="91"/>
      <c r="AE51" s="91"/>
      <c r="AF51" s="75" t="s">
        <v>71</v>
      </c>
      <c r="AG51" s="91"/>
      <c r="AH51" s="95"/>
      <c r="AI51" s="97"/>
      <c r="AJ51" s="91"/>
      <c r="AK51" s="91"/>
      <c r="AL51" s="91"/>
      <c r="AM51" s="91"/>
      <c r="AN51" s="95"/>
      <c r="AO51" s="140" t="str">
        <f t="shared" si="0"/>
        <v>Siciliano</v>
      </c>
    </row>
    <row r="52" spans="1:64" ht="30" customHeight="1">
      <c r="A52" s="12" t="e">
        <f t="shared" si="3"/>
        <v>#REF!</v>
      </c>
      <c r="B52" s="208" t="s">
        <v>131</v>
      </c>
      <c r="C52" s="212" t="s">
        <v>157</v>
      </c>
      <c r="D52" s="65">
        <f t="shared" si="1"/>
        <v>11</v>
      </c>
      <c r="E52" s="66" t="s">
        <v>41</v>
      </c>
      <c r="F52" s="67" t="s">
        <v>9</v>
      </c>
      <c r="G52" s="67" t="s">
        <v>42</v>
      </c>
      <c r="H52" s="67" t="s">
        <v>43</v>
      </c>
      <c r="I52" s="67" t="s">
        <v>142</v>
      </c>
      <c r="J52" s="68" t="s">
        <v>143</v>
      </c>
      <c r="K52" s="97"/>
      <c r="L52" s="91"/>
      <c r="M52" s="91"/>
      <c r="N52" s="91"/>
      <c r="O52" s="83" t="s">
        <v>79</v>
      </c>
      <c r="P52" s="131"/>
      <c r="Q52" s="85" t="s">
        <v>78</v>
      </c>
      <c r="R52" s="83" t="s">
        <v>78</v>
      </c>
      <c r="S52" s="91" t="s">
        <v>171</v>
      </c>
      <c r="T52" s="67" t="s">
        <v>73</v>
      </c>
      <c r="U52" s="91"/>
      <c r="V52" s="95"/>
      <c r="W52" s="97"/>
      <c r="X52" s="91"/>
      <c r="Y52" s="91"/>
      <c r="Z52" s="91"/>
      <c r="AA52" s="91"/>
      <c r="AB52" s="70"/>
      <c r="AC52" s="66" t="s">
        <v>73</v>
      </c>
      <c r="AD52" s="67" t="s">
        <v>79</v>
      </c>
      <c r="AE52" s="67" t="s">
        <v>78</v>
      </c>
      <c r="AF52" s="91"/>
      <c r="AG52" s="91"/>
      <c r="AH52" s="95"/>
      <c r="AI52" s="126" t="s">
        <v>74</v>
      </c>
      <c r="AJ52" s="67" t="s">
        <v>74</v>
      </c>
      <c r="AK52" s="130" t="s">
        <v>73</v>
      </c>
      <c r="AM52" s="91"/>
      <c r="AN52" s="95"/>
      <c r="AO52" s="140" t="str">
        <f t="shared" si="0"/>
        <v>Simone</v>
      </c>
    </row>
    <row r="53" spans="1:64" ht="30" customHeight="1">
      <c r="A53" s="12" t="e">
        <f t="shared" si="3"/>
        <v>#REF!</v>
      </c>
      <c r="B53" s="208" t="s">
        <v>132</v>
      </c>
      <c r="C53" s="212" t="s">
        <v>181</v>
      </c>
      <c r="D53" s="65">
        <f t="shared" si="1"/>
        <v>18</v>
      </c>
      <c r="E53" s="66" t="s">
        <v>88</v>
      </c>
      <c r="F53" s="67"/>
      <c r="G53" s="80" t="s">
        <v>89</v>
      </c>
      <c r="H53" s="80" t="s">
        <v>89</v>
      </c>
      <c r="I53" s="67" t="s">
        <v>90</v>
      </c>
      <c r="J53" s="95"/>
      <c r="K53" s="101" t="s">
        <v>90</v>
      </c>
      <c r="L53" s="80" t="s">
        <v>90</v>
      </c>
      <c r="M53" s="67"/>
      <c r="N53" s="67"/>
      <c r="O53" s="67"/>
      <c r="P53" s="70"/>
      <c r="Q53" s="66" t="s">
        <v>89</v>
      </c>
      <c r="S53" s="80" t="s">
        <v>81</v>
      </c>
      <c r="T53" s="80" t="s">
        <v>81</v>
      </c>
      <c r="U53" s="67" t="s">
        <v>90</v>
      </c>
      <c r="V53" s="95"/>
      <c r="W53" s="69" t="s">
        <v>41</v>
      </c>
      <c r="X53" s="67" t="s">
        <v>9</v>
      </c>
      <c r="Y53" s="67" t="s">
        <v>42</v>
      </c>
      <c r="Z53" s="67" t="s">
        <v>43</v>
      </c>
      <c r="AA53" s="67" t="s">
        <v>142</v>
      </c>
      <c r="AB53" s="70" t="s">
        <v>143</v>
      </c>
      <c r="AC53" s="66" t="s">
        <v>90</v>
      </c>
      <c r="AD53" s="67" t="s">
        <v>81</v>
      </c>
      <c r="AE53" s="80" t="s">
        <v>88</v>
      </c>
      <c r="AF53" s="80" t="s">
        <v>88</v>
      </c>
      <c r="AG53" s="91"/>
      <c r="AH53" s="95"/>
      <c r="AJ53" s="67" t="s">
        <v>88</v>
      </c>
      <c r="AK53" s="127" t="s">
        <v>90</v>
      </c>
      <c r="AL53" s="127" t="s">
        <v>90</v>
      </c>
      <c r="AM53" s="69" t="s">
        <v>89</v>
      </c>
      <c r="AN53" s="95"/>
      <c r="AO53" s="140" t="str">
        <f t="shared" si="0"/>
        <v>Speranza</v>
      </c>
    </row>
    <row r="54" spans="1:64" ht="30" customHeight="1">
      <c r="A54" s="12">
        <f>+A67+1</f>
        <v>1</v>
      </c>
      <c r="B54" s="208" t="s">
        <v>133</v>
      </c>
      <c r="C54" s="212" t="s">
        <v>167</v>
      </c>
      <c r="D54" s="65">
        <f t="shared" si="1"/>
        <v>18</v>
      </c>
      <c r="E54" s="66" t="s">
        <v>41</v>
      </c>
      <c r="F54" s="67" t="s">
        <v>9</v>
      </c>
      <c r="G54" s="67" t="s">
        <v>42</v>
      </c>
      <c r="H54" s="67" t="s">
        <v>43</v>
      </c>
      <c r="I54" s="67" t="s">
        <v>142</v>
      </c>
      <c r="J54" s="68" t="s">
        <v>143</v>
      </c>
      <c r="K54" s="97"/>
      <c r="M54" s="67" t="s">
        <v>84</v>
      </c>
      <c r="N54" s="67" t="s">
        <v>84</v>
      </c>
      <c r="O54" s="67" t="s">
        <v>85</v>
      </c>
      <c r="P54" s="70"/>
      <c r="Q54" s="90"/>
      <c r="R54" s="91"/>
      <c r="S54" s="67" t="s">
        <v>84</v>
      </c>
      <c r="T54" s="67" t="s">
        <v>84</v>
      </c>
      <c r="U54" s="67" t="s">
        <v>85</v>
      </c>
      <c r="V54" s="68"/>
      <c r="W54" s="97"/>
      <c r="Y54" s="72" t="s">
        <v>84</v>
      </c>
      <c r="Z54" s="67" t="s">
        <v>86</v>
      </c>
      <c r="AA54" s="67" t="s">
        <v>86</v>
      </c>
      <c r="AB54" s="108"/>
      <c r="AC54" s="90"/>
      <c r="AD54" s="91" t="s">
        <v>171</v>
      </c>
      <c r="AE54" s="67" t="s">
        <v>85</v>
      </c>
      <c r="AF54" s="67" t="s">
        <v>85</v>
      </c>
      <c r="AG54" s="67" t="s">
        <v>86</v>
      </c>
      <c r="AH54" s="95"/>
      <c r="AI54" s="69" t="s">
        <v>85</v>
      </c>
      <c r="AJ54" s="67" t="s">
        <v>86</v>
      </c>
      <c r="AK54" s="67" t="s">
        <v>86</v>
      </c>
      <c r="AL54" s="91" t="s">
        <v>171</v>
      </c>
      <c r="AM54" s="67" t="s">
        <v>84</v>
      </c>
      <c r="AN54" s="95"/>
      <c r="AO54" s="140" t="str">
        <f t="shared" si="0"/>
        <v>Stimola</v>
      </c>
      <c r="AP54" s="13"/>
      <c r="AQ54" s="13"/>
      <c r="AR54" s="13"/>
    </row>
    <row r="55" spans="1:64" ht="30" customHeight="1">
      <c r="A55" s="12">
        <f t="shared" si="3"/>
        <v>2</v>
      </c>
      <c r="B55" s="208" t="s">
        <v>134</v>
      </c>
      <c r="C55" s="212" t="s">
        <v>155</v>
      </c>
      <c r="D55" s="65">
        <f t="shared" si="1"/>
        <v>8</v>
      </c>
      <c r="E55" s="109"/>
      <c r="F55" s="102" t="s">
        <v>95</v>
      </c>
      <c r="G55" s="102" t="s">
        <v>95</v>
      </c>
      <c r="H55" s="72" t="s">
        <v>99</v>
      </c>
      <c r="I55" s="72" t="s">
        <v>99</v>
      </c>
      <c r="J55" s="17"/>
      <c r="K55" s="111"/>
      <c r="L55" s="110"/>
      <c r="M55" s="110"/>
      <c r="N55" s="110"/>
      <c r="O55" s="110"/>
      <c r="P55" s="112"/>
      <c r="Q55" s="109"/>
      <c r="R55" s="110"/>
      <c r="S55" s="110"/>
      <c r="T55" s="110"/>
      <c r="U55" s="110"/>
      <c r="V55" s="113"/>
      <c r="W55" s="114" t="s">
        <v>95</v>
      </c>
      <c r="X55" s="72" t="s">
        <v>99</v>
      </c>
      <c r="Y55" s="102" t="s">
        <v>99</v>
      </c>
      <c r="Z55" s="102" t="s">
        <v>99</v>
      </c>
      <c r="AA55" s="20"/>
      <c r="AB55" s="112"/>
      <c r="AC55" s="109"/>
      <c r="AD55" s="110"/>
      <c r="AE55" s="110"/>
      <c r="AF55" s="110"/>
      <c r="AG55" s="110"/>
      <c r="AH55" s="115"/>
      <c r="AI55" s="114" t="s">
        <v>41</v>
      </c>
      <c r="AJ55" s="72" t="s">
        <v>9</v>
      </c>
      <c r="AK55" s="72" t="s">
        <v>42</v>
      </c>
      <c r="AL55" s="72" t="s">
        <v>43</v>
      </c>
      <c r="AM55" s="72" t="s">
        <v>142</v>
      </c>
      <c r="AN55" s="113" t="s">
        <v>143</v>
      </c>
      <c r="AO55" s="140" t="str">
        <f t="shared" si="0"/>
        <v>Teofilo</v>
      </c>
    </row>
    <row r="56" spans="1:64" ht="30" customHeight="1">
      <c r="A56" s="12"/>
      <c r="B56" s="208" t="s">
        <v>135</v>
      </c>
      <c r="C56" s="212" t="s">
        <v>167</v>
      </c>
      <c r="D56" s="65">
        <f t="shared" si="1"/>
        <v>18</v>
      </c>
      <c r="E56" s="90"/>
      <c r="F56" s="67" t="s">
        <v>88</v>
      </c>
      <c r="G56" s="67" t="s">
        <v>90</v>
      </c>
      <c r="H56" s="67" t="s">
        <v>171</v>
      </c>
      <c r="I56" s="67" t="s">
        <v>89</v>
      </c>
      <c r="J56" s="68"/>
      <c r="K56" s="97"/>
      <c r="L56" s="91" t="s">
        <v>171</v>
      </c>
      <c r="M56" s="67" t="s">
        <v>89</v>
      </c>
      <c r="N56" s="67" t="s">
        <v>89</v>
      </c>
      <c r="O56" s="126" t="s">
        <v>90</v>
      </c>
      <c r="P56" s="114"/>
      <c r="Q56" s="66" t="s">
        <v>41</v>
      </c>
      <c r="R56" s="67" t="s">
        <v>9</v>
      </c>
      <c r="S56" s="67" t="s">
        <v>42</v>
      </c>
      <c r="T56" s="67" t="s">
        <v>43</v>
      </c>
      <c r="U56" s="67" t="s">
        <v>142</v>
      </c>
      <c r="V56" s="68" t="s">
        <v>143</v>
      </c>
      <c r="W56" s="97"/>
      <c r="Y56" s="67"/>
      <c r="Z56" s="67" t="s">
        <v>88</v>
      </c>
      <c r="AA56" s="67" t="s">
        <v>88</v>
      </c>
      <c r="AB56" s="70"/>
      <c r="AC56" s="90"/>
      <c r="AD56" s="91"/>
      <c r="AE56" s="141" t="s">
        <v>171</v>
      </c>
      <c r="AF56" s="67" t="s">
        <v>90</v>
      </c>
      <c r="AG56" s="67" t="s">
        <v>90</v>
      </c>
      <c r="AH56" s="68"/>
      <c r="AI56" s="67" t="s">
        <v>89</v>
      </c>
      <c r="AJ56" s="142" t="s">
        <v>172</v>
      </c>
      <c r="AK56" s="67" t="s">
        <v>88</v>
      </c>
      <c r="AL56" s="67" t="s">
        <v>88</v>
      </c>
      <c r="AM56" s="67" t="s">
        <v>90</v>
      </c>
      <c r="AN56" s="95"/>
      <c r="AO56" s="140" t="str">
        <f t="shared" si="0"/>
        <v>Tribuzio</v>
      </c>
    </row>
    <row r="57" spans="1:64" s="13" customFormat="1" ht="30" customHeight="1">
      <c r="A57" s="12">
        <f>+A55+1</f>
        <v>3</v>
      </c>
      <c r="B57" s="208" t="s">
        <v>151</v>
      </c>
      <c r="C57" s="212" t="s">
        <v>179</v>
      </c>
      <c r="D57" s="65">
        <f t="shared" si="1"/>
        <v>12</v>
      </c>
      <c r="E57" s="90"/>
      <c r="F57" s="91"/>
      <c r="G57" s="91"/>
      <c r="H57" s="127" t="s">
        <v>90</v>
      </c>
      <c r="I57" s="127" t="s">
        <v>77</v>
      </c>
      <c r="J57" s="72"/>
      <c r="K57" s="127" t="s">
        <v>88</v>
      </c>
      <c r="L57" s="127" t="s">
        <v>88</v>
      </c>
      <c r="M57" s="91"/>
      <c r="N57" s="91"/>
      <c r="O57" s="91"/>
      <c r="P57" s="96"/>
      <c r="Q57" s="66" t="s">
        <v>41</v>
      </c>
      <c r="R57" s="67" t="s">
        <v>9</v>
      </c>
      <c r="S57" s="67" t="s">
        <v>42</v>
      </c>
      <c r="T57" s="67" t="s">
        <v>43</v>
      </c>
      <c r="U57" s="67" t="s">
        <v>142</v>
      </c>
      <c r="V57" s="68" t="s">
        <v>143</v>
      </c>
      <c r="W57" s="127" t="s">
        <v>90</v>
      </c>
      <c r="X57" s="127" t="s">
        <v>90</v>
      </c>
      <c r="Y57" s="91"/>
      <c r="AA57" s="91"/>
      <c r="AB57" s="96"/>
      <c r="AC57" s="90"/>
      <c r="AD57" s="91"/>
      <c r="AE57" s="91"/>
      <c r="AF57" s="91"/>
      <c r="AG57" s="127" t="s">
        <v>88</v>
      </c>
      <c r="AH57" s="72"/>
      <c r="AI57" s="97" t="s">
        <v>171</v>
      </c>
      <c r="AJ57" s="127" t="s">
        <v>89</v>
      </c>
      <c r="AK57" s="127" t="s">
        <v>90</v>
      </c>
      <c r="AL57" s="127" t="s">
        <v>90</v>
      </c>
      <c r="AM57" s="127" t="s">
        <v>88</v>
      </c>
      <c r="AN57" s="95"/>
      <c r="AO57" s="140" t="str">
        <f t="shared" si="0"/>
        <v>Trionfo</v>
      </c>
      <c r="AP57" s="8"/>
      <c r="AQ57" s="8"/>
      <c r="AR57" s="8"/>
    </row>
    <row r="58" spans="1:64" ht="30" customHeight="1" thickBot="1">
      <c r="A58" s="12">
        <f t="shared" si="3"/>
        <v>4</v>
      </c>
      <c r="B58" s="209" t="s">
        <v>136</v>
      </c>
      <c r="C58" s="213" t="s">
        <v>157</v>
      </c>
      <c r="D58" s="148">
        <f t="shared" si="1"/>
        <v>18</v>
      </c>
      <c r="E58" s="149"/>
      <c r="F58" s="150"/>
      <c r="G58" s="150"/>
      <c r="H58" s="151" t="s">
        <v>171</v>
      </c>
      <c r="I58" s="152" t="s">
        <v>80</v>
      </c>
      <c r="J58" s="265"/>
      <c r="K58" s="153" t="s">
        <v>79</v>
      </c>
      <c r="L58" s="154" t="s">
        <v>77</v>
      </c>
      <c r="M58" s="154" t="s">
        <v>81</v>
      </c>
      <c r="N58" s="152" t="s">
        <v>81</v>
      </c>
      <c r="O58" s="155"/>
      <c r="P58" s="156"/>
      <c r="Q58" s="157" t="s">
        <v>41</v>
      </c>
      <c r="R58" s="154" t="s">
        <v>9</v>
      </c>
      <c r="S58" s="154" t="s">
        <v>42</v>
      </c>
      <c r="T58" s="154" t="s">
        <v>43</v>
      </c>
      <c r="U58" s="154" t="s">
        <v>142</v>
      </c>
      <c r="V58" s="158" t="s">
        <v>143</v>
      </c>
      <c r="W58" s="159" t="s">
        <v>77</v>
      </c>
      <c r="X58" s="160" t="s">
        <v>77</v>
      </c>
      <c r="Y58" s="154" t="s">
        <v>171</v>
      </c>
      <c r="Z58" s="154" t="s">
        <v>82</v>
      </c>
      <c r="AA58" s="154" t="s">
        <v>80</v>
      </c>
      <c r="AB58" s="161"/>
      <c r="AC58" s="149"/>
      <c r="AD58" s="150"/>
      <c r="AE58" s="160" t="s">
        <v>79</v>
      </c>
      <c r="AF58" s="160" t="s">
        <v>79</v>
      </c>
      <c r="AG58" s="160" t="s">
        <v>82</v>
      </c>
      <c r="AH58" s="265"/>
      <c r="AI58" s="154" t="s">
        <v>77</v>
      </c>
      <c r="AJ58" s="162" t="s">
        <v>81</v>
      </c>
      <c r="AK58" s="153" t="s">
        <v>79</v>
      </c>
      <c r="AL58" s="154" t="s">
        <v>82</v>
      </c>
      <c r="AM58" s="150"/>
      <c r="AN58" s="163"/>
      <c r="AO58" s="164" t="str">
        <f t="shared" si="0"/>
        <v>Vulpio</v>
      </c>
      <c r="AP58" s="13"/>
      <c r="AQ58" s="13"/>
      <c r="AR58" s="13"/>
    </row>
    <row r="59" spans="1:64" ht="30" customHeight="1" thickTop="1">
      <c r="A59" s="12"/>
      <c r="B59" s="120"/>
      <c r="C59" s="168"/>
      <c r="D59" s="168"/>
      <c r="E59" s="169"/>
      <c r="F59" s="169"/>
      <c r="G59" s="169"/>
      <c r="H59" s="169"/>
      <c r="I59" s="141"/>
      <c r="J59" s="141"/>
      <c r="K59" s="170"/>
      <c r="L59" s="170"/>
      <c r="M59" s="170"/>
      <c r="N59" s="141"/>
      <c r="O59" s="170"/>
      <c r="P59" s="170"/>
      <c r="Q59" s="170"/>
      <c r="R59" s="170"/>
      <c r="S59" s="170"/>
      <c r="T59" s="170"/>
      <c r="U59" s="170"/>
      <c r="V59" s="170"/>
      <c r="W59" s="141"/>
      <c r="X59" s="141"/>
      <c r="Y59" s="171"/>
      <c r="Z59" s="170"/>
      <c r="AA59" s="169"/>
      <c r="AB59" s="169"/>
      <c r="AC59" s="169"/>
      <c r="AD59" s="169"/>
      <c r="AE59" s="141"/>
      <c r="AF59" s="141"/>
      <c r="AG59" s="141"/>
      <c r="AH59" s="141"/>
      <c r="AI59" s="170"/>
      <c r="AJ59" s="141"/>
      <c r="AK59" s="170"/>
      <c r="AL59" s="170"/>
      <c r="AM59" s="169"/>
      <c r="AN59" s="169"/>
      <c r="AO59" s="172"/>
      <c r="AP59" s="13"/>
      <c r="AQ59" s="13"/>
      <c r="AR59" s="13"/>
    </row>
    <row r="60" spans="1:64" ht="30" customHeight="1">
      <c r="A60" s="12"/>
      <c r="B60" s="120"/>
      <c r="C60" s="168"/>
      <c r="D60" s="168"/>
      <c r="E60" s="169"/>
      <c r="F60" s="169"/>
      <c r="G60" s="169"/>
      <c r="H60" s="169"/>
      <c r="I60" s="141"/>
      <c r="J60" s="141"/>
      <c r="K60" s="170"/>
      <c r="L60" s="170"/>
      <c r="M60" s="170"/>
      <c r="N60" s="141"/>
      <c r="O60" s="170"/>
      <c r="P60" s="170"/>
      <c r="Q60" s="170"/>
      <c r="R60" s="170"/>
      <c r="S60" s="170"/>
      <c r="T60" s="170"/>
      <c r="U60" s="170"/>
      <c r="V60" s="170"/>
      <c r="W60" s="141"/>
      <c r="X60" s="141"/>
      <c r="Y60" s="171"/>
      <c r="Z60" s="170"/>
      <c r="AA60" s="169"/>
      <c r="AB60" s="169"/>
      <c r="AC60" s="169"/>
      <c r="AD60" s="169"/>
      <c r="AE60" s="141"/>
      <c r="AF60" s="141"/>
      <c r="AG60" s="141"/>
      <c r="AH60" s="141"/>
      <c r="AI60" s="170"/>
      <c r="AJ60" s="141"/>
      <c r="AK60" s="170"/>
      <c r="AL60" s="170"/>
      <c r="AM60" s="169"/>
      <c r="AN60" s="169"/>
      <c r="AO60" s="172"/>
      <c r="AP60" s="13"/>
      <c r="AQ60" s="13"/>
      <c r="AR60" s="13"/>
    </row>
    <row r="61" spans="1:64" ht="30" customHeight="1" thickBot="1">
      <c r="A61" s="12"/>
      <c r="B61" s="218"/>
      <c r="C61" s="168"/>
      <c r="D61" s="168"/>
      <c r="E61" s="169"/>
      <c r="F61" s="169"/>
      <c r="G61" s="169"/>
      <c r="H61" s="169"/>
      <c r="I61" s="141"/>
      <c r="J61" s="141"/>
      <c r="K61" s="170"/>
      <c r="L61" s="170"/>
      <c r="M61" s="170"/>
      <c r="N61" s="141"/>
      <c r="O61" s="170"/>
      <c r="P61" s="170"/>
      <c r="Q61" s="170"/>
      <c r="R61" s="170"/>
      <c r="S61" s="170"/>
      <c r="T61" s="170"/>
      <c r="U61" s="170"/>
      <c r="V61" s="170"/>
      <c r="W61" s="141"/>
      <c r="X61" s="141"/>
      <c r="Y61" s="171"/>
      <c r="Z61" s="170"/>
      <c r="AA61" s="169"/>
      <c r="AB61" s="169"/>
      <c r="AC61" s="169"/>
      <c r="AD61" s="169"/>
      <c r="AE61" s="141"/>
      <c r="AF61" s="141"/>
      <c r="AG61" s="141"/>
      <c r="AH61" s="141"/>
      <c r="AI61" s="170"/>
      <c r="AJ61" s="141"/>
      <c r="AK61" s="170"/>
      <c r="AL61" s="170"/>
      <c r="AM61" s="169"/>
      <c r="AN61" s="169"/>
      <c r="AO61" s="172"/>
      <c r="AP61" s="13"/>
    </row>
    <row r="62" spans="1:64" s="15" customFormat="1" ht="30" customHeight="1" thickTop="1">
      <c r="A62" s="26"/>
      <c r="B62" s="219" t="s">
        <v>137</v>
      </c>
      <c r="C62" s="214" t="s">
        <v>184</v>
      </c>
      <c r="D62" s="197"/>
      <c r="E62" s="174" t="s">
        <v>73</v>
      </c>
      <c r="F62" s="175" t="s">
        <v>90</v>
      </c>
      <c r="G62" s="175" t="s">
        <v>90</v>
      </c>
      <c r="H62" s="175"/>
      <c r="I62" s="175"/>
      <c r="J62" s="177"/>
      <c r="K62" s="174"/>
      <c r="L62" s="217"/>
      <c r="M62" s="217"/>
      <c r="N62" s="175" t="s">
        <v>90</v>
      </c>
      <c r="O62" s="175" t="s">
        <v>90</v>
      </c>
      <c r="P62" s="195"/>
      <c r="Q62" s="187"/>
      <c r="R62" s="175" t="s">
        <v>90</v>
      </c>
      <c r="S62" s="187"/>
      <c r="T62" s="175"/>
      <c r="U62" s="187"/>
      <c r="V62" s="177"/>
      <c r="W62" s="187" t="s">
        <v>73</v>
      </c>
      <c r="X62" s="175" t="s">
        <v>44</v>
      </c>
      <c r="Y62" s="187" t="s">
        <v>90</v>
      </c>
      <c r="Z62" s="175" t="s">
        <v>73</v>
      </c>
      <c r="AA62" s="187"/>
      <c r="AB62" s="177"/>
      <c r="AC62" s="187" t="s">
        <v>90</v>
      </c>
      <c r="AD62" s="175" t="s">
        <v>90</v>
      </c>
      <c r="AE62" s="187" t="s">
        <v>73</v>
      </c>
      <c r="AF62" s="175" t="s">
        <v>90</v>
      </c>
      <c r="AG62" s="187"/>
      <c r="AH62" s="177"/>
      <c r="AI62" s="191" t="s">
        <v>41</v>
      </c>
      <c r="AJ62" s="175" t="s">
        <v>9</v>
      </c>
      <c r="AK62" s="175" t="s">
        <v>42</v>
      </c>
      <c r="AL62" s="176" t="s">
        <v>43</v>
      </c>
      <c r="AM62" s="175" t="s">
        <v>142</v>
      </c>
      <c r="AN62" s="187" t="s">
        <v>143</v>
      </c>
      <c r="AO62" s="202" t="s">
        <v>137</v>
      </c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15" customFormat="1" ht="30" customHeight="1" thickBot="1">
      <c r="A63" s="26"/>
      <c r="B63" s="220" t="s">
        <v>138</v>
      </c>
      <c r="C63" s="215" t="s">
        <v>184</v>
      </c>
      <c r="D63" s="198"/>
      <c r="E63" s="166"/>
      <c r="F63" s="165" t="s">
        <v>77</v>
      </c>
      <c r="G63" s="165" t="s">
        <v>77</v>
      </c>
      <c r="H63" s="165" t="s">
        <v>77</v>
      </c>
      <c r="I63" s="165" t="s">
        <v>77</v>
      </c>
      <c r="J63" s="167"/>
      <c r="K63" s="192"/>
      <c r="L63" s="185" t="s">
        <v>77</v>
      </c>
      <c r="M63" s="185" t="s">
        <v>77</v>
      </c>
      <c r="N63" s="188" t="s">
        <v>77</v>
      </c>
      <c r="O63" s="165" t="s">
        <v>77</v>
      </c>
      <c r="P63" s="196"/>
      <c r="Q63" s="188"/>
      <c r="S63" s="188" t="s">
        <v>77</v>
      </c>
      <c r="T63" s="165" t="s">
        <v>77</v>
      </c>
      <c r="U63" s="165" t="s">
        <v>77</v>
      </c>
      <c r="V63" s="167"/>
      <c r="W63" s="188" t="s">
        <v>41</v>
      </c>
      <c r="X63" s="165" t="s">
        <v>9</v>
      </c>
      <c r="Y63" s="188" t="s">
        <v>42</v>
      </c>
      <c r="Z63" s="165" t="s">
        <v>43</v>
      </c>
      <c r="AA63" s="188" t="s">
        <v>142</v>
      </c>
      <c r="AB63" s="193" t="s">
        <v>143</v>
      </c>
      <c r="AC63" s="188"/>
      <c r="AD63" s="165" t="s">
        <v>77</v>
      </c>
      <c r="AE63" s="188" t="s">
        <v>77</v>
      </c>
      <c r="AF63" s="165" t="s">
        <v>77</v>
      </c>
      <c r="AG63" s="165" t="s">
        <v>77</v>
      </c>
      <c r="AH63" s="167"/>
      <c r="AI63" s="192"/>
      <c r="AJ63" s="165" t="s">
        <v>77</v>
      </c>
      <c r="AK63" s="185" t="s">
        <v>77</v>
      </c>
      <c r="AL63" s="165" t="s">
        <v>77</v>
      </c>
      <c r="AM63" s="165"/>
      <c r="AN63" s="188"/>
      <c r="AO63" s="203" t="s">
        <v>138</v>
      </c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9" customFormat="1" ht="27" customHeight="1" thickBot="1">
      <c r="A64" s="27"/>
      <c r="B64" s="221" t="s">
        <v>139</v>
      </c>
      <c r="C64" s="215" t="s">
        <v>184</v>
      </c>
      <c r="D64" s="199"/>
      <c r="E64" s="178" t="s">
        <v>41</v>
      </c>
      <c r="F64" s="185" t="s">
        <v>9</v>
      </c>
      <c r="G64" s="185" t="s">
        <v>42</v>
      </c>
      <c r="H64" s="189" t="s">
        <v>43</v>
      </c>
      <c r="I64" s="185" t="s">
        <v>142</v>
      </c>
      <c r="J64" s="189" t="s">
        <v>143</v>
      </c>
      <c r="K64" s="223" t="s">
        <v>82</v>
      </c>
      <c r="L64" s="185" t="s">
        <v>82</v>
      </c>
      <c r="M64" s="185" t="s">
        <v>82</v>
      </c>
      <c r="N64" s="185" t="s">
        <v>82</v>
      </c>
      <c r="O64" s="185"/>
      <c r="P64" s="189"/>
      <c r="Q64" s="223" t="s">
        <v>79</v>
      </c>
      <c r="R64" s="185" t="s">
        <v>79</v>
      </c>
      <c r="S64" s="189" t="s">
        <v>82</v>
      </c>
      <c r="T64" s="185"/>
      <c r="U64" s="189"/>
      <c r="V64" s="193"/>
      <c r="W64" s="185"/>
      <c r="X64" s="185" t="s">
        <v>79</v>
      </c>
      <c r="Y64" s="185" t="s">
        <v>79</v>
      </c>
      <c r="Z64" s="185" t="s">
        <v>79</v>
      </c>
      <c r="AA64" s="185" t="s">
        <v>79</v>
      </c>
      <c r="AB64" s="193"/>
      <c r="AC64" s="189" t="s">
        <v>82</v>
      </c>
      <c r="AD64" s="185"/>
      <c r="AE64" s="189" t="s">
        <v>79</v>
      </c>
      <c r="AF64" s="185" t="s">
        <v>82</v>
      </c>
      <c r="AG64" s="185" t="s">
        <v>82</v>
      </c>
      <c r="AH64" s="193"/>
      <c r="AI64" s="178"/>
      <c r="AJ64" s="224" t="s">
        <v>82</v>
      </c>
      <c r="AK64" s="185" t="s">
        <v>79</v>
      </c>
      <c r="AL64" s="185" t="s">
        <v>79</v>
      </c>
      <c r="AM64" s="185"/>
      <c r="AN64" s="189"/>
      <c r="AO64" s="204" t="s">
        <v>139</v>
      </c>
      <c r="AP64" s="7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44" ht="30" customHeight="1">
      <c r="A65" s="12"/>
      <c r="B65" s="221" t="s">
        <v>140</v>
      </c>
      <c r="C65" s="215" t="s">
        <v>184</v>
      </c>
      <c r="D65" s="199"/>
      <c r="E65" s="178"/>
      <c r="F65" s="15"/>
      <c r="G65" s="15"/>
      <c r="H65" s="185" t="s">
        <v>79</v>
      </c>
      <c r="I65" s="185" t="s">
        <v>79</v>
      </c>
      <c r="J65" s="183"/>
      <c r="K65" s="178"/>
      <c r="L65" s="185" t="s">
        <v>79</v>
      </c>
      <c r="M65" s="185" t="s">
        <v>79</v>
      </c>
      <c r="N65" s="185" t="s">
        <v>79</v>
      </c>
      <c r="O65" s="185" t="s">
        <v>73</v>
      </c>
      <c r="P65" s="183"/>
      <c r="Q65" s="178"/>
      <c r="R65" s="185"/>
      <c r="S65" s="189"/>
      <c r="T65" s="185" t="s">
        <v>73</v>
      </c>
      <c r="U65" s="185" t="s">
        <v>73</v>
      </c>
      <c r="V65" s="193"/>
      <c r="W65" s="189" t="s">
        <v>41</v>
      </c>
      <c r="X65" s="185" t="s">
        <v>9</v>
      </c>
      <c r="Y65" s="185" t="s">
        <v>42</v>
      </c>
      <c r="Z65" s="18" t="s">
        <v>43</v>
      </c>
      <c r="AA65" s="185" t="s">
        <v>142</v>
      </c>
      <c r="AB65" s="193" t="s">
        <v>143</v>
      </c>
      <c r="AC65" s="189"/>
      <c r="AD65" s="185"/>
      <c r="AF65" s="185" t="s">
        <v>79</v>
      </c>
      <c r="AG65" s="189" t="s">
        <v>79</v>
      </c>
      <c r="AH65" s="193"/>
      <c r="AI65" s="189" t="s">
        <v>79</v>
      </c>
      <c r="AJ65" s="189" t="s">
        <v>79</v>
      </c>
      <c r="AK65" s="185" t="s">
        <v>73</v>
      </c>
      <c r="AL65" s="189"/>
      <c r="AM65" s="185"/>
      <c r="AN65" s="189"/>
      <c r="AO65" s="204" t="s">
        <v>140</v>
      </c>
    </row>
    <row r="66" spans="1:44" ht="27.75" customHeight="1" thickBot="1">
      <c r="B66" s="222" t="s">
        <v>141</v>
      </c>
      <c r="C66" s="216" t="s">
        <v>184</v>
      </c>
      <c r="D66" s="200"/>
      <c r="E66" s="179"/>
      <c r="F66" s="186"/>
      <c r="G66" s="186" t="s">
        <v>82</v>
      </c>
      <c r="H66" s="186" t="s">
        <v>82</v>
      </c>
      <c r="I66" s="186" t="s">
        <v>82</v>
      </c>
      <c r="J66" s="184"/>
      <c r="K66" s="179"/>
      <c r="L66" s="186"/>
      <c r="M66" s="186" t="s">
        <v>82</v>
      </c>
      <c r="N66" s="201"/>
      <c r="O66" s="186" t="s">
        <v>82</v>
      </c>
      <c r="P66" s="194"/>
      <c r="Q66" s="179"/>
      <c r="R66" s="186" t="s">
        <v>82</v>
      </c>
      <c r="S66" s="186"/>
      <c r="T66" s="186" t="s">
        <v>82</v>
      </c>
      <c r="U66" s="186" t="s">
        <v>82</v>
      </c>
      <c r="V66" s="194"/>
      <c r="W66" s="190" t="s">
        <v>82</v>
      </c>
      <c r="X66" s="186"/>
      <c r="Y66" s="190"/>
      <c r="Z66" s="186"/>
      <c r="AA66" s="190"/>
      <c r="AB66" s="194"/>
      <c r="AC66" s="190"/>
      <c r="AD66" s="186"/>
      <c r="AE66" s="190"/>
      <c r="AF66" s="186"/>
      <c r="AG66" s="190"/>
      <c r="AH66" s="194"/>
      <c r="AI66" s="179" t="s">
        <v>41</v>
      </c>
      <c r="AJ66" s="186" t="s">
        <v>9</v>
      </c>
      <c r="AK66" s="186" t="s">
        <v>42</v>
      </c>
      <c r="AL66" s="190" t="s">
        <v>43</v>
      </c>
      <c r="AM66" s="186" t="s">
        <v>142</v>
      </c>
      <c r="AN66" s="190" t="s">
        <v>143</v>
      </c>
      <c r="AO66" s="205" t="s">
        <v>141</v>
      </c>
    </row>
    <row r="67" spans="1:44" s="13" customFormat="1" ht="30" customHeight="1" thickTop="1">
      <c r="A67" s="12"/>
      <c r="B67" s="18"/>
      <c r="C67" s="18"/>
      <c r="D67" s="18"/>
      <c r="E67" s="18"/>
      <c r="F67" s="18"/>
      <c r="G67" s="18"/>
      <c r="H67" s="18"/>
      <c r="I67" s="18"/>
      <c r="J67" s="35"/>
      <c r="K67" s="18"/>
      <c r="L67" s="18"/>
      <c r="M67" s="18"/>
      <c r="N67" s="18"/>
      <c r="O67" s="18"/>
      <c r="P67" s="35"/>
      <c r="Q67" s="18"/>
      <c r="R67" s="18"/>
      <c r="S67" s="18"/>
      <c r="T67" s="18"/>
      <c r="U67" s="18"/>
      <c r="V67" s="35"/>
      <c r="W67" s="18"/>
      <c r="X67" s="18"/>
      <c r="Y67" s="18"/>
      <c r="Z67" s="18"/>
      <c r="AA67" s="18"/>
      <c r="AB67" s="35"/>
      <c r="AC67" s="18"/>
      <c r="AD67" s="18"/>
      <c r="AE67" s="18"/>
      <c r="AF67" s="18"/>
      <c r="AG67" s="18"/>
      <c r="AH67" s="35"/>
      <c r="AI67" s="18"/>
      <c r="AJ67" s="18"/>
      <c r="AK67" s="18"/>
      <c r="AL67" s="18"/>
      <c r="AM67" s="18"/>
      <c r="AN67" s="18"/>
      <c r="AO67" s="173"/>
      <c r="AP67" s="8"/>
      <c r="AQ67" s="8"/>
      <c r="AR67" s="8"/>
    </row>
    <row r="68" spans="1:44" ht="20.100000000000001" customHeight="1">
      <c r="B68" s="18"/>
      <c r="C68" s="18"/>
      <c r="D68" s="18"/>
      <c r="E68" s="18"/>
      <c r="F68" s="18"/>
      <c r="G68" s="18"/>
      <c r="H68" s="18"/>
      <c r="I68" s="18"/>
      <c r="J68" s="35"/>
      <c r="K68" s="18"/>
      <c r="L68" s="18"/>
      <c r="M68" s="18"/>
      <c r="N68" s="18"/>
      <c r="O68" s="18"/>
      <c r="P68" s="35"/>
      <c r="Q68" s="18"/>
      <c r="R68" s="18"/>
      <c r="S68" s="18"/>
      <c r="T68" s="18"/>
      <c r="U68" s="18"/>
      <c r="V68" s="35"/>
      <c r="W68" s="18"/>
      <c r="X68" s="18"/>
      <c r="Y68" s="18"/>
      <c r="Z68" s="18"/>
      <c r="AA68" s="18"/>
      <c r="AB68" s="35"/>
      <c r="AC68" s="18"/>
      <c r="AD68" s="18"/>
      <c r="AE68" s="18"/>
      <c r="AF68" s="18"/>
      <c r="AG68" s="18"/>
      <c r="AH68" s="35"/>
      <c r="AI68" s="18"/>
      <c r="AJ68" s="18"/>
      <c r="AK68" s="18"/>
      <c r="AL68" s="18"/>
      <c r="AM68" s="18"/>
      <c r="AN68" s="18"/>
      <c r="AO68" s="173"/>
    </row>
    <row r="69" spans="1:44" ht="20.100000000000001" customHeight="1">
      <c r="B69" s="18"/>
      <c r="C69" s="18"/>
      <c r="D69" s="18"/>
      <c r="E69" s="18"/>
      <c r="F69" s="18"/>
      <c r="G69" s="18"/>
      <c r="H69" s="18"/>
      <c r="I69" s="18"/>
      <c r="J69" s="35"/>
      <c r="K69" s="18"/>
      <c r="L69" s="18"/>
      <c r="M69" s="18"/>
      <c r="N69" s="18"/>
      <c r="O69" s="18"/>
      <c r="P69" s="35"/>
      <c r="Q69" s="18"/>
      <c r="R69" s="18"/>
      <c r="S69" s="18"/>
      <c r="T69" s="18"/>
      <c r="U69" s="18"/>
      <c r="V69" s="35"/>
      <c r="W69" s="18"/>
      <c r="X69" s="18"/>
      <c r="Y69" s="18"/>
      <c r="Z69" s="18"/>
      <c r="AA69" s="18"/>
      <c r="AB69" s="35"/>
      <c r="AC69" s="18"/>
      <c r="AD69" s="18"/>
      <c r="AE69" s="18"/>
      <c r="AF69" s="18"/>
      <c r="AG69" s="18"/>
      <c r="AH69" s="35"/>
      <c r="AI69" s="18"/>
      <c r="AJ69" s="18"/>
      <c r="AK69" s="18"/>
      <c r="AL69" s="18"/>
      <c r="AM69" s="18"/>
      <c r="AN69" s="18"/>
      <c r="AO69" s="173"/>
    </row>
    <row r="70" spans="1:44" ht="20.100000000000001" customHeight="1">
      <c r="B70" s="18"/>
      <c r="C70" s="18"/>
      <c r="D70" s="18"/>
      <c r="E70" s="18"/>
      <c r="F70" s="18"/>
      <c r="G70" s="18"/>
      <c r="H70" s="18"/>
      <c r="I70" s="18"/>
      <c r="J70" s="35"/>
      <c r="K70" s="18"/>
      <c r="L70" s="18"/>
      <c r="M70" s="18"/>
      <c r="N70" s="18"/>
      <c r="O70" s="18"/>
      <c r="P70" s="35"/>
      <c r="Q70" s="18"/>
      <c r="R70" s="18"/>
      <c r="S70" s="18"/>
      <c r="T70" s="18"/>
      <c r="U70" s="18"/>
      <c r="V70" s="35"/>
      <c r="W70" s="18"/>
      <c r="X70" s="18"/>
      <c r="Y70" s="18"/>
      <c r="Z70" s="18"/>
      <c r="AA70" s="18"/>
      <c r="AB70" s="35"/>
      <c r="AC70" s="18"/>
      <c r="AD70" s="18"/>
      <c r="AE70" s="18"/>
      <c r="AF70" s="18"/>
      <c r="AG70" s="18"/>
      <c r="AH70" s="35"/>
      <c r="AI70" s="18"/>
      <c r="AJ70" s="18"/>
      <c r="AK70" s="18"/>
      <c r="AL70" s="18"/>
      <c r="AM70" s="18"/>
      <c r="AN70" s="18"/>
      <c r="AO70" s="173"/>
    </row>
    <row r="71" spans="1:44" ht="20.100000000000001" customHeight="1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35"/>
      <c r="W71" s="18"/>
      <c r="X71" s="18"/>
      <c r="Y71" s="18"/>
      <c r="Z71" s="18"/>
      <c r="AA71" s="18"/>
      <c r="AB71" s="35"/>
      <c r="AC71" s="18"/>
      <c r="AD71" s="18"/>
      <c r="AE71" s="18"/>
      <c r="AF71" s="18"/>
      <c r="AG71" s="18"/>
      <c r="AH71" s="35"/>
      <c r="AI71" s="18"/>
      <c r="AJ71" s="18"/>
      <c r="AK71" s="18"/>
      <c r="AL71" s="18"/>
      <c r="AM71" s="18"/>
      <c r="AN71" s="18"/>
      <c r="AO71" s="31"/>
    </row>
    <row r="72" spans="1:44" ht="20.100000000000001" customHeight="1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35"/>
      <c r="W72" s="18"/>
      <c r="X72" s="18"/>
      <c r="Y72" s="18"/>
      <c r="Z72" s="18"/>
      <c r="AA72" s="18"/>
      <c r="AB72" s="35"/>
      <c r="AC72" s="18"/>
      <c r="AD72" s="18"/>
      <c r="AE72" s="18"/>
      <c r="AF72" s="18"/>
      <c r="AG72" s="18"/>
      <c r="AH72" s="35"/>
      <c r="AI72" s="18"/>
      <c r="AJ72" s="18"/>
      <c r="AK72" s="18"/>
      <c r="AL72" s="18"/>
      <c r="AM72" s="18"/>
      <c r="AN72" s="18"/>
      <c r="AO72" s="31"/>
    </row>
    <row r="73" spans="1:44" ht="20.100000000000001" customHeight="1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35"/>
      <c r="W73" s="18"/>
      <c r="X73" s="18"/>
      <c r="Y73" s="18"/>
      <c r="Z73" s="18"/>
      <c r="AA73" s="18"/>
      <c r="AB73" s="35"/>
      <c r="AC73" s="18"/>
      <c r="AD73" s="18"/>
      <c r="AE73" s="18"/>
      <c r="AF73" s="18"/>
      <c r="AG73" s="18"/>
      <c r="AH73" s="35"/>
      <c r="AI73" s="18"/>
      <c r="AJ73" s="18"/>
      <c r="AK73" s="18"/>
      <c r="AL73" s="18"/>
      <c r="AM73" s="18"/>
      <c r="AN73" s="18"/>
      <c r="AO73" s="31"/>
    </row>
    <row r="74" spans="1:44" ht="20.100000000000001" customHeight="1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35"/>
      <c r="W74" s="18"/>
      <c r="X74" s="18"/>
      <c r="Y74" s="18"/>
      <c r="Z74" s="18"/>
      <c r="AA74" s="18"/>
      <c r="AB74" s="35"/>
      <c r="AC74" s="18"/>
      <c r="AD74" s="18"/>
      <c r="AE74" s="18"/>
      <c r="AF74" s="18"/>
      <c r="AG74" s="18"/>
      <c r="AH74" s="35"/>
      <c r="AI74" s="18"/>
      <c r="AJ74" s="18"/>
      <c r="AK74" s="18"/>
      <c r="AL74" s="18"/>
      <c r="AM74" s="18"/>
      <c r="AN74" s="18"/>
      <c r="AO74" s="31"/>
    </row>
    <row r="75" spans="1:44" ht="20.100000000000001" customHeight="1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35"/>
      <c r="W75" s="18"/>
      <c r="X75" s="18"/>
      <c r="Y75" s="18"/>
      <c r="Z75" s="18"/>
      <c r="AA75" s="18"/>
      <c r="AB75" s="35"/>
      <c r="AC75" s="18"/>
      <c r="AD75" s="18"/>
      <c r="AE75" s="18"/>
      <c r="AF75" s="18"/>
      <c r="AG75" s="18"/>
      <c r="AH75" s="35"/>
      <c r="AI75" s="18"/>
      <c r="AJ75" s="18"/>
      <c r="AK75" s="18"/>
      <c r="AL75" s="18"/>
      <c r="AM75" s="18"/>
      <c r="AN75" s="18"/>
      <c r="AO75" s="31"/>
    </row>
    <row r="76" spans="1:44" ht="20.100000000000001" customHeight="1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35"/>
      <c r="W76" s="18"/>
      <c r="X76" s="18"/>
      <c r="Y76" s="18"/>
      <c r="Z76" s="18"/>
      <c r="AA76" s="18"/>
      <c r="AB76" s="35"/>
      <c r="AC76" s="18"/>
      <c r="AD76" s="18"/>
      <c r="AE76" s="18"/>
      <c r="AF76" s="18"/>
      <c r="AG76" s="18"/>
      <c r="AH76" s="35"/>
      <c r="AI76" s="18"/>
      <c r="AJ76" s="18"/>
      <c r="AK76" s="18"/>
      <c r="AL76" s="18"/>
      <c r="AM76" s="18"/>
      <c r="AN76" s="18"/>
      <c r="AO76" s="31"/>
    </row>
    <row r="77" spans="1:44" ht="20.100000000000001" customHeight="1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35"/>
      <c r="W77" s="18"/>
      <c r="X77" s="18"/>
      <c r="Y77" s="18"/>
      <c r="Z77" s="18"/>
      <c r="AA77" s="18"/>
      <c r="AB77" s="35"/>
      <c r="AC77" s="18"/>
      <c r="AD77" s="18"/>
      <c r="AE77" s="18"/>
      <c r="AF77" s="18"/>
      <c r="AG77" s="18"/>
      <c r="AH77" s="35"/>
      <c r="AI77" s="18"/>
      <c r="AJ77" s="18"/>
      <c r="AK77" s="18"/>
      <c r="AL77" s="18"/>
      <c r="AM77" s="18"/>
      <c r="AN77" s="18"/>
      <c r="AO77" s="31"/>
    </row>
    <row r="78" spans="1:44" ht="20.100000000000001" customHeight="1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35"/>
      <c r="W78" s="18"/>
      <c r="X78" s="18"/>
      <c r="Y78" s="18"/>
      <c r="Z78" s="18"/>
      <c r="AA78" s="18"/>
      <c r="AB78" s="35"/>
      <c r="AC78" s="18"/>
      <c r="AD78" s="18"/>
      <c r="AE78" s="18"/>
      <c r="AF78" s="18"/>
      <c r="AG78" s="18"/>
      <c r="AH78" s="35"/>
      <c r="AI78" s="18"/>
      <c r="AJ78" s="18"/>
      <c r="AK78" s="18"/>
      <c r="AL78" s="18"/>
      <c r="AM78" s="18"/>
      <c r="AN78" s="18"/>
      <c r="AO78" s="31"/>
    </row>
    <row r="79" spans="1:44" ht="20.100000000000001" customHeight="1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35"/>
      <c r="W79" s="18"/>
      <c r="X79" s="18"/>
      <c r="Y79" s="18"/>
      <c r="Z79" s="18"/>
      <c r="AA79" s="18"/>
      <c r="AB79" s="35"/>
      <c r="AC79" s="18"/>
      <c r="AD79" s="18"/>
      <c r="AE79" s="18"/>
      <c r="AF79" s="18"/>
      <c r="AG79" s="18"/>
      <c r="AH79" s="35"/>
      <c r="AI79" s="18"/>
      <c r="AJ79" s="18"/>
      <c r="AK79" s="18"/>
      <c r="AL79" s="18"/>
      <c r="AM79" s="18"/>
      <c r="AN79" s="18"/>
      <c r="AO79" s="31"/>
    </row>
    <row r="80" spans="1:44" ht="20.100000000000001" customHeight="1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35"/>
      <c r="W80" s="18"/>
      <c r="X80" s="18"/>
      <c r="Y80" s="18"/>
      <c r="Z80" s="18"/>
      <c r="AA80" s="18"/>
      <c r="AB80" s="35"/>
      <c r="AC80" s="18"/>
      <c r="AD80" s="18"/>
      <c r="AE80" s="18"/>
      <c r="AF80" s="18"/>
      <c r="AG80" s="18"/>
      <c r="AH80" s="35"/>
      <c r="AI80" s="18"/>
      <c r="AJ80" s="18"/>
      <c r="AK80" s="18"/>
      <c r="AL80" s="18"/>
      <c r="AM80" s="18"/>
      <c r="AN80" s="18"/>
      <c r="AO80" s="31"/>
    </row>
    <row r="81" spans="2:41" ht="20.100000000000001" customHeight="1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35"/>
      <c r="W81" s="18"/>
      <c r="X81" s="18"/>
      <c r="Y81" s="18"/>
      <c r="Z81" s="18"/>
      <c r="AA81" s="18"/>
      <c r="AB81" s="35"/>
      <c r="AC81" s="18"/>
      <c r="AD81" s="18"/>
      <c r="AE81" s="18"/>
      <c r="AF81" s="18"/>
      <c r="AG81" s="18"/>
      <c r="AH81" s="35"/>
      <c r="AI81" s="18"/>
      <c r="AJ81" s="18"/>
      <c r="AK81" s="18"/>
      <c r="AL81" s="18"/>
      <c r="AM81" s="18"/>
      <c r="AN81" s="18"/>
      <c r="AO81" s="31"/>
    </row>
    <row r="82" spans="2:41" ht="20.100000000000001" customHeight="1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35"/>
      <c r="W82" s="18"/>
      <c r="X82" s="18"/>
      <c r="Y82" s="18"/>
      <c r="Z82" s="18"/>
      <c r="AA82" s="18"/>
      <c r="AB82" s="35"/>
      <c r="AC82" s="18"/>
      <c r="AD82" s="18"/>
      <c r="AE82" s="18"/>
      <c r="AF82" s="18"/>
      <c r="AG82" s="18"/>
      <c r="AH82" s="35"/>
      <c r="AI82" s="18"/>
      <c r="AJ82" s="18"/>
      <c r="AK82" s="18"/>
      <c r="AL82" s="18"/>
      <c r="AM82" s="18"/>
      <c r="AN82" s="18"/>
      <c r="AO82" s="31"/>
    </row>
    <row r="83" spans="2:41" ht="20.100000000000001" customHeight="1" thickBot="1">
      <c r="B83" s="8"/>
    </row>
    <row r="84" spans="2:41" ht="20.100000000000001" customHeight="1">
      <c r="D84" s="22"/>
      <c r="E84" s="228" t="s">
        <v>47</v>
      </c>
      <c r="F84" s="228"/>
      <c r="G84" s="228"/>
      <c r="H84" s="228"/>
      <c r="I84" s="228"/>
      <c r="J84" s="229"/>
      <c r="K84" s="225" t="s">
        <v>48</v>
      </c>
      <c r="L84" s="226"/>
      <c r="M84" s="226"/>
      <c r="N84" s="226"/>
      <c r="O84" s="226"/>
      <c r="P84" s="227"/>
      <c r="Q84" s="230" t="s">
        <v>49</v>
      </c>
      <c r="R84" s="228"/>
      <c r="S84" s="228"/>
      <c r="T84" s="228"/>
      <c r="U84" s="228"/>
      <c r="V84" s="229"/>
      <c r="W84" s="225" t="s">
        <v>50</v>
      </c>
      <c r="X84" s="226"/>
      <c r="Y84" s="226"/>
      <c r="Z84" s="226"/>
      <c r="AA84" s="226"/>
      <c r="AB84" s="227"/>
      <c r="AC84" s="230" t="s">
        <v>51</v>
      </c>
      <c r="AD84" s="228"/>
      <c r="AE84" s="228"/>
      <c r="AF84" s="228"/>
      <c r="AG84" s="228"/>
      <c r="AH84" s="229"/>
      <c r="AI84" s="225" t="s">
        <v>52</v>
      </c>
      <c r="AJ84" s="226"/>
      <c r="AK84" s="226"/>
      <c r="AL84" s="226"/>
      <c r="AM84" s="226"/>
      <c r="AN84" s="227"/>
    </row>
    <row r="85" spans="2:41" ht="20.100000000000001" customHeight="1">
      <c r="D85" s="22" t="s">
        <v>14</v>
      </c>
      <c r="E85" s="15">
        <f t="shared" ref="E85:N94" si="4">COUNTIF(E$4:E$65,$D85)</f>
        <v>1</v>
      </c>
      <c r="F85" s="15">
        <f t="shared" si="4"/>
        <v>1</v>
      </c>
      <c r="G85" s="15">
        <f t="shared" si="4"/>
        <v>1</v>
      </c>
      <c r="H85" s="15">
        <f t="shared" ref="H85:I108" si="5">COUNTIF(H$4:H$65,$D85)</f>
        <v>1</v>
      </c>
      <c r="I85" s="15">
        <f t="shared" si="5"/>
        <v>2</v>
      </c>
      <c r="J85" s="21">
        <f t="shared" si="4"/>
        <v>0</v>
      </c>
      <c r="K85" s="16">
        <f t="shared" si="4"/>
        <v>1</v>
      </c>
      <c r="L85" s="15">
        <f t="shared" si="4"/>
        <v>1</v>
      </c>
      <c r="M85" s="15">
        <f t="shared" si="4"/>
        <v>1</v>
      </c>
      <c r="N85" s="15">
        <f t="shared" si="4"/>
        <v>2</v>
      </c>
      <c r="O85" s="15">
        <f t="shared" ref="O85:X94" si="6">COUNTIF(O$4:O$65,$D85)</f>
        <v>2</v>
      </c>
      <c r="P85" s="17">
        <f t="shared" si="6"/>
        <v>0</v>
      </c>
      <c r="Q85" s="20">
        <f t="shared" si="6"/>
        <v>1</v>
      </c>
      <c r="R85" s="15">
        <f t="shared" si="6"/>
        <v>1</v>
      </c>
      <c r="S85" s="15">
        <f t="shared" si="6"/>
        <v>1</v>
      </c>
      <c r="T85" s="15">
        <f t="shared" ref="T85:U108" si="7">COUNTIF(T$4:T$65,$D85)</f>
        <v>1</v>
      </c>
      <c r="U85" s="15">
        <f t="shared" si="7"/>
        <v>1</v>
      </c>
      <c r="V85" s="34">
        <f t="shared" si="6"/>
        <v>0</v>
      </c>
      <c r="W85" s="16">
        <f t="shared" si="6"/>
        <v>1</v>
      </c>
      <c r="X85" s="15">
        <f t="shared" si="6"/>
        <v>1</v>
      </c>
      <c r="Y85" s="15">
        <f t="shared" ref="Y85:AM94" si="8">COUNTIF(Y$4:Y$65,$D85)</f>
        <v>1</v>
      </c>
      <c r="Z85" s="15">
        <f t="shared" ref="Z85:Z108" si="9">COUNTIF(Z$4:Z$65,$D85)</f>
        <v>1</v>
      </c>
      <c r="AA85" s="15">
        <f t="shared" si="8"/>
        <v>1</v>
      </c>
      <c r="AB85" s="33">
        <f t="shared" si="8"/>
        <v>0</v>
      </c>
      <c r="AC85" s="20">
        <f t="shared" si="8"/>
        <v>2</v>
      </c>
      <c r="AD85" s="15">
        <f t="shared" si="8"/>
        <v>1</v>
      </c>
      <c r="AE85" s="15">
        <f t="shared" si="8"/>
        <v>1</v>
      </c>
      <c r="AF85" s="15">
        <f t="shared" si="8"/>
        <v>1</v>
      </c>
      <c r="AG85" s="15">
        <f t="shared" ref="AG85:AG108" si="10">COUNTIF(AG$4:AG$65,$D85)</f>
        <v>1</v>
      </c>
      <c r="AH85" s="34">
        <f t="shared" si="8"/>
        <v>0</v>
      </c>
      <c r="AI85" s="16">
        <f t="shared" si="8"/>
        <v>1</v>
      </c>
      <c r="AJ85" s="15">
        <f t="shared" si="8"/>
        <v>1</v>
      </c>
      <c r="AK85" s="15">
        <f t="shared" si="8"/>
        <v>1</v>
      </c>
      <c r="AL85" s="15">
        <f t="shared" si="8"/>
        <v>1</v>
      </c>
      <c r="AM85" s="15">
        <f t="shared" si="8"/>
        <v>1</v>
      </c>
      <c r="AN85" s="17"/>
    </row>
    <row r="86" spans="2:41" ht="20.100000000000001" customHeight="1">
      <c r="D86" s="22" t="s">
        <v>16</v>
      </c>
      <c r="E86" s="15">
        <f t="shared" si="4"/>
        <v>1</v>
      </c>
      <c r="F86" s="15">
        <f t="shared" si="4"/>
        <v>2</v>
      </c>
      <c r="G86" s="15">
        <f t="shared" si="4"/>
        <v>1</v>
      </c>
      <c r="H86" s="15">
        <f t="shared" si="5"/>
        <v>1</v>
      </c>
      <c r="I86" s="15">
        <f t="shared" si="5"/>
        <v>1</v>
      </c>
      <c r="J86" s="21">
        <f t="shared" si="4"/>
        <v>0</v>
      </c>
      <c r="K86" s="16">
        <f t="shared" si="4"/>
        <v>1</v>
      </c>
      <c r="L86" s="15">
        <f t="shared" si="4"/>
        <v>1</v>
      </c>
      <c r="M86" s="15">
        <f t="shared" si="4"/>
        <v>1</v>
      </c>
      <c r="N86" s="15">
        <f t="shared" si="4"/>
        <v>1</v>
      </c>
      <c r="O86" s="15">
        <f t="shared" si="6"/>
        <v>1</v>
      </c>
      <c r="P86" s="17">
        <f t="shared" si="6"/>
        <v>0</v>
      </c>
      <c r="Q86" s="20">
        <f t="shared" si="6"/>
        <v>2</v>
      </c>
      <c r="R86" s="15">
        <f t="shared" si="6"/>
        <v>1</v>
      </c>
      <c r="S86" s="15">
        <f t="shared" si="6"/>
        <v>1</v>
      </c>
      <c r="T86" s="15">
        <f t="shared" si="7"/>
        <v>1</v>
      </c>
      <c r="U86" s="15">
        <f t="shared" si="7"/>
        <v>1</v>
      </c>
      <c r="V86" s="34">
        <f t="shared" si="6"/>
        <v>0</v>
      </c>
      <c r="W86" s="16">
        <f t="shared" si="6"/>
        <v>1</v>
      </c>
      <c r="X86" s="15">
        <f t="shared" si="6"/>
        <v>2</v>
      </c>
      <c r="Y86" s="15">
        <f t="shared" si="8"/>
        <v>1</v>
      </c>
      <c r="Z86" s="15">
        <f t="shared" si="9"/>
        <v>1</v>
      </c>
      <c r="AA86" s="15">
        <f t="shared" si="8"/>
        <v>1</v>
      </c>
      <c r="AB86" s="33">
        <f t="shared" si="8"/>
        <v>0</v>
      </c>
      <c r="AC86" s="20">
        <f t="shared" si="8"/>
        <v>1</v>
      </c>
      <c r="AD86" s="15">
        <f t="shared" si="8"/>
        <v>1</v>
      </c>
      <c r="AE86" s="15">
        <f t="shared" si="8"/>
        <v>1</v>
      </c>
      <c r="AF86" s="15">
        <f t="shared" si="8"/>
        <v>1</v>
      </c>
      <c r="AG86" s="15">
        <f t="shared" si="10"/>
        <v>1</v>
      </c>
      <c r="AH86" s="34">
        <f t="shared" si="8"/>
        <v>0</v>
      </c>
      <c r="AI86" s="16">
        <f t="shared" si="8"/>
        <v>1</v>
      </c>
      <c r="AJ86" s="15">
        <f t="shared" si="8"/>
        <v>1</v>
      </c>
      <c r="AK86" s="15">
        <f t="shared" si="8"/>
        <v>1</v>
      </c>
      <c r="AL86" s="15">
        <f t="shared" si="8"/>
        <v>1</v>
      </c>
      <c r="AM86" s="15">
        <f t="shared" si="8"/>
        <v>1</v>
      </c>
      <c r="AN86" s="17"/>
    </row>
    <row r="87" spans="2:41" ht="20.100000000000001" customHeight="1">
      <c r="D87" s="22" t="s">
        <v>31</v>
      </c>
      <c r="E87" s="15">
        <f t="shared" si="4"/>
        <v>0</v>
      </c>
      <c r="F87" s="15">
        <f t="shared" si="4"/>
        <v>0</v>
      </c>
      <c r="G87" s="15">
        <f t="shared" si="4"/>
        <v>0</v>
      </c>
      <c r="H87" s="15">
        <f t="shared" si="5"/>
        <v>1</v>
      </c>
      <c r="I87" s="15">
        <f t="shared" si="5"/>
        <v>1</v>
      </c>
      <c r="J87" s="21">
        <f t="shared" si="4"/>
        <v>0</v>
      </c>
      <c r="K87" s="16">
        <f t="shared" si="4"/>
        <v>0</v>
      </c>
      <c r="L87" s="15">
        <f t="shared" si="4"/>
        <v>0</v>
      </c>
      <c r="M87" s="15">
        <f t="shared" si="4"/>
        <v>1</v>
      </c>
      <c r="N87" s="15">
        <f t="shared" si="4"/>
        <v>2</v>
      </c>
      <c r="O87" s="15">
        <f t="shared" si="6"/>
        <v>2</v>
      </c>
      <c r="P87" s="17">
        <f t="shared" si="6"/>
        <v>0</v>
      </c>
      <c r="Q87" s="20">
        <f t="shared" si="6"/>
        <v>0</v>
      </c>
      <c r="R87" s="15">
        <f t="shared" si="6"/>
        <v>0</v>
      </c>
      <c r="S87" s="15">
        <f t="shared" si="6"/>
        <v>2</v>
      </c>
      <c r="T87" s="15">
        <f t="shared" si="7"/>
        <v>2</v>
      </c>
      <c r="U87" s="15">
        <f t="shared" si="7"/>
        <v>0</v>
      </c>
      <c r="V87" s="34">
        <f t="shared" si="6"/>
        <v>0</v>
      </c>
      <c r="W87" s="16">
        <f t="shared" si="6"/>
        <v>0</v>
      </c>
      <c r="X87" s="15">
        <f t="shared" si="6"/>
        <v>1</v>
      </c>
      <c r="Y87" s="15">
        <f t="shared" si="8"/>
        <v>2</v>
      </c>
      <c r="Z87" s="15">
        <f t="shared" si="9"/>
        <v>2</v>
      </c>
      <c r="AA87" s="15">
        <f t="shared" si="8"/>
        <v>1</v>
      </c>
      <c r="AB87" s="33">
        <f t="shared" si="8"/>
        <v>0</v>
      </c>
      <c r="AC87" s="20">
        <f t="shared" si="8"/>
        <v>0</v>
      </c>
      <c r="AD87" s="15">
        <f t="shared" si="8"/>
        <v>1</v>
      </c>
      <c r="AE87" s="15">
        <f t="shared" si="8"/>
        <v>2</v>
      </c>
      <c r="AF87" s="15">
        <f t="shared" si="8"/>
        <v>0</v>
      </c>
      <c r="AG87" s="15">
        <f t="shared" si="10"/>
        <v>0</v>
      </c>
      <c r="AH87" s="34">
        <f t="shared" si="8"/>
        <v>0</v>
      </c>
      <c r="AI87" s="16">
        <f t="shared" si="8"/>
        <v>1</v>
      </c>
      <c r="AJ87" s="15">
        <f t="shared" si="8"/>
        <v>1</v>
      </c>
      <c r="AK87" s="15">
        <f t="shared" si="8"/>
        <v>0</v>
      </c>
      <c r="AL87" s="15">
        <f t="shared" si="8"/>
        <v>0</v>
      </c>
      <c r="AM87" s="15">
        <f t="shared" si="8"/>
        <v>0</v>
      </c>
      <c r="AN87" s="17"/>
    </row>
    <row r="88" spans="2:41" ht="20.100000000000001" customHeight="1">
      <c r="D88" s="22" t="s">
        <v>28</v>
      </c>
      <c r="E88" s="15">
        <f t="shared" si="4"/>
        <v>1</v>
      </c>
      <c r="F88" s="15">
        <f t="shared" si="4"/>
        <v>1</v>
      </c>
      <c r="G88" s="15">
        <f t="shared" si="4"/>
        <v>1</v>
      </c>
      <c r="H88" s="15">
        <f t="shared" si="5"/>
        <v>1</v>
      </c>
      <c r="I88" s="15">
        <f t="shared" si="5"/>
        <v>1</v>
      </c>
      <c r="J88" s="21">
        <f t="shared" si="4"/>
        <v>0</v>
      </c>
      <c r="K88" s="16">
        <f t="shared" si="4"/>
        <v>1</v>
      </c>
      <c r="L88" s="15">
        <f t="shared" si="4"/>
        <v>1</v>
      </c>
      <c r="M88" s="15">
        <f t="shared" si="4"/>
        <v>1</v>
      </c>
      <c r="N88" s="15">
        <f t="shared" si="4"/>
        <v>1</v>
      </c>
      <c r="O88" s="15">
        <f t="shared" si="6"/>
        <v>1</v>
      </c>
      <c r="P88" s="17">
        <f t="shared" si="6"/>
        <v>0</v>
      </c>
      <c r="Q88" s="20">
        <f t="shared" si="6"/>
        <v>1</v>
      </c>
      <c r="R88" s="15">
        <f t="shared" si="6"/>
        <v>1</v>
      </c>
      <c r="S88" s="15">
        <f t="shared" si="6"/>
        <v>1</v>
      </c>
      <c r="T88" s="15">
        <f t="shared" si="7"/>
        <v>1</v>
      </c>
      <c r="U88" s="15">
        <f t="shared" si="7"/>
        <v>1</v>
      </c>
      <c r="V88" s="34">
        <f t="shared" si="6"/>
        <v>0</v>
      </c>
      <c r="W88" s="16">
        <f t="shared" si="6"/>
        <v>1</v>
      </c>
      <c r="X88" s="15">
        <f t="shared" si="6"/>
        <v>1</v>
      </c>
      <c r="Y88" s="15">
        <f t="shared" si="8"/>
        <v>1</v>
      </c>
      <c r="Z88" s="15">
        <f t="shared" si="9"/>
        <v>1</v>
      </c>
      <c r="AA88" s="15">
        <f t="shared" si="8"/>
        <v>2</v>
      </c>
      <c r="AB88" s="33">
        <f t="shared" si="8"/>
        <v>0</v>
      </c>
      <c r="AC88" s="20">
        <f t="shared" si="8"/>
        <v>1</v>
      </c>
      <c r="AD88" s="15">
        <f t="shared" si="8"/>
        <v>1</v>
      </c>
      <c r="AE88" s="15">
        <f t="shared" si="8"/>
        <v>1</v>
      </c>
      <c r="AF88" s="15">
        <f t="shared" si="8"/>
        <v>2</v>
      </c>
      <c r="AG88" s="15">
        <f t="shared" si="10"/>
        <v>2</v>
      </c>
      <c r="AH88" s="34">
        <f t="shared" si="8"/>
        <v>0</v>
      </c>
      <c r="AI88" s="16">
        <f t="shared" si="8"/>
        <v>1</v>
      </c>
      <c r="AJ88" s="15">
        <f t="shared" si="8"/>
        <v>2</v>
      </c>
      <c r="AK88" s="15">
        <f t="shared" si="8"/>
        <v>2</v>
      </c>
      <c r="AL88" s="15">
        <f t="shared" si="8"/>
        <v>2</v>
      </c>
      <c r="AM88" s="15">
        <f t="shared" si="8"/>
        <v>2</v>
      </c>
      <c r="AN88" s="17"/>
    </row>
    <row r="89" spans="2:41" ht="20.100000000000001" customHeight="1">
      <c r="D89" s="22" t="s">
        <v>32</v>
      </c>
      <c r="E89" s="15">
        <f t="shared" si="4"/>
        <v>1</v>
      </c>
      <c r="F89" s="15">
        <f t="shared" si="4"/>
        <v>2</v>
      </c>
      <c r="G89" s="15">
        <f t="shared" si="4"/>
        <v>2</v>
      </c>
      <c r="H89" s="15">
        <f t="shared" si="5"/>
        <v>1</v>
      </c>
      <c r="I89" s="15">
        <f t="shared" si="5"/>
        <v>1</v>
      </c>
      <c r="J89" s="21">
        <f t="shared" si="4"/>
        <v>0</v>
      </c>
      <c r="K89" s="16">
        <f t="shared" si="4"/>
        <v>1</v>
      </c>
      <c r="L89" s="15">
        <f t="shared" si="4"/>
        <v>2</v>
      </c>
      <c r="M89" s="15">
        <f t="shared" si="4"/>
        <v>2</v>
      </c>
      <c r="N89" s="15">
        <f t="shared" si="4"/>
        <v>1</v>
      </c>
      <c r="O89" s="15">
        <f t="shared" si="6"/>
        <v>2</v>
      </c>
      <c r="P89" s="17">
        <f t="shared" si="6"/>
        <v>0</v>
      </c>
      <c r="Q89" s="20">
        <f t="shared" si="6"/>
        <v>1</v>
      </c>
      <c r="R89" s="15">
        <f t="shared" si="6"/>
        <v>1</v>
      </c>
      <c r="S89" s="15">
        <f t="shared" si="6"/>
        <v>1</v>
      </c>
      <c r="T89" s="15">
        <f t="shared" si="7"/>
        <v>1</v>
      </c>
      <c r="U89" s="15">
        <f t="shared" si="7"/>
        <v>1</v>
      </c>
      <c r="V89" s="34">
        <f t="shared" si="6"/>
        <v>0</v>
      </c>
      <c r="W89" s="16">
        <f t="shared" si="6"/>
        <v>1</v>
      </c>
      <c r="X89" s="15">
        <f t="shared" si="6"/>
        <v>1</v>
      </c>
      <c r="Y89" s="15">
        <f t="shared" si="8"/>
        <v>1</v>
      </c>
      <c r="Z89" s="15">
        <f t="shared" si="9"/>
        <v>2</v>
      </c>
      <c r="AA89" s="15">
        <f t="shared" si="8"/>
        <v>1</v>
      </c>
      <c r="AB89" s="33">
        <f t="shared" si="8"/>
        <v>0</v>
      </c>
      <c r="AC89" s="20">
        <f t="shared" si="8"/>
        <v>1</v>
      </c>
      <c r="AD89" s="15">
        <f t="shared" si="8"/>
        <v>1</v>
      </c>
      <c r="AE89" s="15">
        <f t="shared" si="8"/>
        <v>1</v>
      </c>
      <c r="AF89" s="15">
        <f t="shared" si="8"/>
        <v>2</v>
      </c>
      <c r="AG89" s="15">
        <f t="shared" si="10"/>
        <v>2</v>
      </c>
      <c r="AH89" s="34">
        <f t="shared" si="8"/>
        <v>0</v>
      </c>
      <c r="AI89" s="16">
        <f t="shared" si="8"/>
        <v>1</v>
      </c>
      <c r="AJ89" s="15">
        <f t="shared" si="8"/>
        <v>1</v>
      </c>
      <c r="AK89" s="15">
        <f t="shared" si="8"/>
        <v>1</v>
      </c>
      <c r="AL89" s="15">
        <f t="shared" si="8"/>
        <v>1</v>
      </c>
      <c r="AM89" s="15">
        <f t="shared" si="8"/>
        <v>0</v>
      </c>
      <c r="AN89" s="17"/>
    </row>
    <row r="90" spans="2:41" ht="20.100000000000001" customHeight="1">
      <c r="D90" s="22" t="s">
        <v>46</v>
      </c>
      <c r="E90" s="15">
        <f t="shared" si="4"/>
        <v>0</v>
      </c>
      <c r="F90" s="15">
        <f t="shared" si="4"/>
        <v>0</v>
      </c>
      <c r="G90" s="15">
        <f t="shared" si="4"/>
        <v>0</v>
      </c>
      <c r="H90" s="15">
        <f t="shared" si="5"/>
        <v>0</v>
      </c>
      <c r="I90" s="15">
        <f t="shared" si="5"/>
        <v>0</v>
      </c>
      <c r="J90" s="21">
        <f t="shared" si="4"/>
        <v>0</v>
      </c>
      <c r="K90" s="16">
        <f t="shared" si="4"/>
        <v>0</v>
      </c>
      <c r="L90" s="15">
        <f t="shared" si="4"/>
        <v>0</v>
      </c>
      <c r="M90" s="15">
        <f t="shared" si="4"/>
        <v>0</v>
      </c>
      <c r="N90" s="15">
        <f t="shared" si="4"/>
        <v>0</v>
      </c>
      <c r="O90" s="15">
        <f t="shared" si="6"/>
        <v>0</v>
      </c>
      <c r="P90" s="17">
        <f t="shared" si="6"/>
        <v>0</v>
      </c>
      <c r="Q90" s="20">
        <f t="shared" si="6"/>
        <v>0</v>
      </c>
      <c r="R90" s="15">
        <f t="shared" si="6"/>
        <v>0</v>
      </c>
      <c r="S90" s="15">
        <f t="shared" si="6"/>
        <v>0</v>
      </c>
      <c r="T90" s="15">
        <f t="shared" si="7"/>
        <v>0</v>
      </c>
      <c r="U90" s="15">
        <f t="shared" si="7"/>
        <v>0</v>
      </c>
      <c r="V90" s="34">
        <f t="shared" si="6"/>
        <v>0</v>
      </c>
      <c r="W90" s="16">
        <f t="shared" si="6"/>
        <v>0</v>
      </c>
      <c r="X90" s="15">
        <f t="shared" si="6"/>
        <v>0</v>
      </c>
      <c r="Y90" s="15">
        <f t="shared" si="8"/>
        <v>0</v>
      </c>
      <c r="Z90" s="15">
        <f t="shared" si="9"/>
        <v>0</v>
      </c>
      <c r="AA90" s="15">
        <f t="shared" si="8"/>
        <v>0</v>
      </c>
      <c r="AB90" s="33">
        <f t="shared" si="8"/>
        <v>0</v>
      </c>
      <c r="AC90" s="20">
        <f t="shared" si="8"/>
        <v>0</v>
      </c>
      <c r="AD90" s="15">
        <f t="shared" si="8"/>
        <v>0</v>
      </c>
      <c r="AE90" s="15">
        <f t="shared" si="8"/>
        <v>0</v>
      </c>
      <c r="AF90" s="15">
        <f t="shared" si="8"/>
        <v>0</v>
      </c>
      <c r="AG90" s="15">
        <f t="shared" si="10"/>
        <v>0</v>
      </c>
      <c r="AH90" s="34">
        <f t="shared" si="8"/>
        <v>0</v>
      </c>
      <c r="AI90" s="16">
        <f t="shared" si="8"/>
        <v>0</v>
      </c>
      <c r="AJ90" s="15">
        <f t="shared" si="8"/>
        <v>0</v>
      </c>
      <c r="AK90" s="15">
        <f t="shared" si="8"/>
        <v>0</v>
      </c>
      <c r="AL90" s="15">
        <f t="shared" si="8"/>
        <v>0</v>
      </c>
      <c r="AM90" s="15">
        <f t="shared" si="8"/>
        <v>0</v>
      </c>
      <c r="AN90" s="17"/>
    </row>
    <row r="91" spans="2:41" ht="20.100000000000001" customHeight="1">
      <c r="D91" s="22" t="s">
        <v>19</v>
      </c>
      <c r="E91" s="15">
        <f t="shared" si="4"/>
        <v>1</v>
      </c>
      <c r="F91" s="15">
        <f t="shared" si="4"/>
        <v>1</v>
      </c>
      <c r="G91" s="15">
        <f t="shared" si="4"/>
        <v>1</v>
      </c>
      <c r="H91" s="15">
        <f t="shared" si="5"/>
        <v>1</v>
      </c>
      <c r="I91" s="15">
        <f t="shared" si="5"/>
        <v>1</v>
      </c>
      <c r="J91" s="21">
        <f t="shared" si="4"/>
        <v>0</v>
      </c>
      <c r="K91" s="16">
        <f t="shared" si="4"/>
        <v>1</v>
      </c>
      <c r="L91" s="15">
        <f t="shared" si="4"/>
        <v>1</v>
      </c>
      <c r="M91" s="15">
        <f t="shared" si="4"/>
        <v>1</v>
      </c>
      <c r="N91" s="15">
        <f t="shared" si="4"/>
        <v>1</v>
      </c>
      <c r="O91" s="15">
        <f t="shared" si="6"/>
        <v>1</v>
      </c>
      <c r="P91" s="17">
        <f t="shared" si="6"/>
        <v>0</v>
      </c>
      <c r="Q91" s="20">
        <f t="shared" si="6"/>
        <v>1</v>
      </c>
      <c r="R91" s="15">
        <f t="shared" si="6"/>
        <v>1</v>
      </c>
      <c r="S91" s="15">
        <f t="shared" si="6"/>
        <v>1</v>
      </c>
      <c r="T91" s="15">
        <f t="shared" si="7"/>
        <v>2</v>
      </c>
      <c r="U91" s="15">
        <f t="shared" si="7"/>
        <v>2</v>
      </c>
      <c r="V91" s="34">
        <f t="shared" si="6"/>
        <v>0</v>
      </c>
      <c r="W91" s="16">
        <f t="shared" si="6"/>
        <v>1</v>
      </c>
      <c r="X91" s="15">
        <f t="shared" si="6"/>
        <v>2</v>
      </c>
      <c r="Y91" s="15">
        <f t="shared" si="8"/>
        <v>2</v>
      </c>
      <c r="Z91" s="15">
        <f t="shared" si="9"/>
        <v>1</v>
      </c>
      <c r="AA91" s="15">
        <f t="shared" si="8"/>
        <v>1</v>
      </c>
      <c r="AB91" s="33">
        <f t="shared" si="8"/>
        <v>0</v>
      </c>
      <c r="AC91" s="20">
        <f t="shared" si="8"/>
        <v>1</v>
      </c>
      <c r="AD91" s="15">
        <f t="shared" si="8"/>
        <v>1</v>
      </c>
      <c r="AE91" s="15">
        <f t="shared" si="8"/>
        <v>2</v>
      </c>
      <c r="AF91" s="15">
        <f t="shared" si="8"/>
        <v>1</v>
      </c>
      <c r="AG91" s="15">
        <f t="shared" si="10"/>
        <v>1</v>
      </c>
      <c r="AH91" s="34">
        <f t="shared" si="8"/>
        <v>0</v>
      </c>
      <c r="AI91" s="16">
        <f t="shared" si="8"/>
        <v>1</v>
      </c>
      <c r="AJ91" s="15">
        <f t="shared" si="8"/>
        <v>1</v>
      </c>
      <c r="AK91" s="15">
        <f t="shared" si="8"/>
        <v>1</v>
      </c>
      <c r="AL91" s="15">
        <f t="shared" si="8"/>
        <v>1</v>
      </c>
      <c r="AM91" s="15">
        <f t="shared" si="8"/>
        <v>1</v>
      </c>
      <c r="AN91" s="17"/>
    </row>
    <row r="92" spans="2:41" ht="20.100000000000001" customHeight="1">
      <c r="D92" s="22" t="s">
        <v>15</v>
      </c>
      <c r="E92" s="15">
        <f t="shared" si="4"/>
        <v>1</v>
      </c>
      <c r="F92" s="15">
        <f t="shared" si="4"/>
        <v>1</v>
      </c>
      <c r="G92" s="15">
        <f t="shared" si="4"/>
        <v>1</v>
      </c>
      <c r="H92" s="15">
        <f t="shared" si="5"/>
        <v>1</v>
      </c>
      <c r="I92" s="15">
        <f t="shared" si="5"/>
        <v>2</v>
      </c>
      <c r="J92" s="21">
        <f t="shared" si="4"/>
        <v>0</v>
      </c>
      <c r="K92" s="16">
        <f t="shared" si="4"/>
        <v>1</v>
      </c>
      <c r="L92" s="15">
        <f t="shared" si="4"/>
        <v>1</v>
      </c>
      <c r="M92" s="15">
        <f t="shared" si="4"/>
        <v>1</v>
      </c>
      <c r="N92" s="15">
        <f t="shared" si="4"/>
        <v>1</v>
      </c>
      <c r="O92" s="15">
        <f t="shared" si="6"/>
        <v>1</v>
      </c>
      <c r="P92" s="17">
        <f t="shared" si="6"/>
        <v>0</v>
      </c>
      <c r="Q92" s="20">
        <f t="shared" si="6"/>
        <v>1</v>
      </c>
      <c r="R92" s="15">
        <f t="shared" si="6"/>
        <v>1</v>
      </c>
      <c r="S92" s="15">
        <f t="shared" si="6"/>
        <v>1</v>
      </c>
      <c r="T92" s="15">
        <f t="shared" si="7"/>
        <v>1</v>
      </c>
      <c r="U92" s="15">
        <f t="shared" si="7"/>
        <v>1</v>
      </c>
      <c r="V92" s="34">
        <f t="shared" si="6"/>
        <v>0</v>
      </c>
      <c r="W92" s="16">
        <f t="shared" si="6"/>
        <v>1</v>
      </c>
      <c r="X92" s="15">
        <f t="shared" si="6"/>
        <v>1</v>
      </c>
      <c r="Y92" s="15">
        <f t="shared" si="8"/>
        <v>1</v>
      </c>
      <c r="Z92" s="15">
        <f t="shared" si="9"/>
        <v>1</v>
      </c>
      <c r="AA92" s="15">
        <f t="shared" si="8"/>
        <v>1</v>
      </c>
      <c r="AB92" s="33">
        <f t="shared" si="8"/>
        <v>0</v>
      </c>
      <c r="AC92" s="20">
        <f t="shared" si="8"/>
        <v>1</v>
      </c>
      <c r="AD92" s="15">
        <f t="shared" si="8"/>
        <v>1</v>
      </c>
      <c r="AE92" s="15">
        <f t="shared" si="8"/>
        <v>1</v>
      </c>
      <c r="AF92" s="15">
        <f t="shared" si="8"/>
        <v>2</v>
      </c>
      <c r="AG92" s="15">
        <f t="shared" si="10"/>
        <v>1</v>
      </c>
      <c r="AH92" s="34">
        <f t="shared" si="8"/>
        <v>0</v>
      </c>
      <c r="AI92" s="16">
        <f t="shared" si="8"/>
        <v>1</v>
      </c>
      <c r="AJ92" s="15">
        <f t="shared" si="8"/>
        <v>1</v>
      </c>
      <c r="AK92" s="15">
        <f t="shared" si="8"/>
        <v>1</v>
      </c>
      <c r="AL92" s="15">
        <f t="shared" si="8"/>
        <v>1</v>
      </c>
      <c r="AM92" s="15">
        <f t="shared" si="8"/>
        <v>1</v>
      </c>
      <c r="AN92" s="17"/>
    </row>
    <row r="93" spans="2:41" ht="20.100000000000001" customHeight="1">
      <c r="D93" s="22" t="s">
        <v>25</v>
      </c>
      <c r="E93" s="15">
        <f t="shared" si="4"/>
        <v>0</v>
      </c>
      <c r="F93" s="15">
        <f t="shared" si="4"/>
        <v>0</v>
      </c>
      <c r="G93" s="15">
        <f t="shared" si="4"/>
        <v>0</v>
      </c>
      <c r="H93" s="15">
        <f t="shared" si="5"/>
        <v>2</v>
      </c>
      <c r="I93" s="15">
        <f t="shared" si="5"/>
        <v>2</v>
      </c>
      <c r="J93" s="21">
        <f t="shared" si="4"/>
        <v>0</v>
      </c>
      <c r="K93" s="16">
        <f t="shared" si="4"/>
        <v>0</v>
      </c>
      <c r="L93" s="15">
        <f t="shared" si="4"/>
        <v>0</v>
      </c>
      <c r="M93" s="15">
        <f t="shared" si="4"/>
        <v>1</v>
      </c>
      <c r="N93" s="15">
        <f t="shared" si="4"/>
        <v>2</v>
      </c>
      <c r="O93" s="15">
        <f t="shared" si="6"/>
        <v>2</v>
      </c>
      <c r="P93" s="17">
        <f t="shared" si="6"/>
        <v>0</v>
      </c>
      <c r="Q93" s="20">
        <f t="shared" si="6"/>
        <v>0</v>
      </c>
      <c r="R93" s="15">
        <f t="shared" si="6"/>
        <v>0</v>
      </c>
      <c r="S93" s="15">
        <f t="shared" si="6"/>
        <v>2</v>
      </c>
      <c r="T93" s="15">
        <f t="shared" si="7"/>
        <v>2</v>
      </c>
      <c r="U93" s="15">
        <f t="shared" si="7"/>
        <v>0</v>
      </c>
      <c r="V93" s="34">
        <f t="shared" si="6"/>
        <v>0</v>
      </c>
      <c r="W93" s="16">
        <f t="shared" si="6"/>
        <v>0</v>
      </c>
      <c r="X93" s="15">
        <f t="shared" si="6"/>
        <v>1</v>
      </c>
      <c r="Y93" s="15">
        <f t="shared" si="8"/>
        <v>2</v>
      </c>
      <c r="Z93" s="15">
        <f t="shared" si="9"/>
        <v>1</v>
      </c>
      <c r="AA93" s="15">
        <f t="shared" si="8"/>
        <v>1</v>
      </c>
      <c r="AB93" s="33">
        <f t="shared" si="8"/>
        <v>0</v>
      </c>
      <c r="AC93" s="20">
        <f t="shared" si="8"/>
        <v>0</v>
      </c>
      <c r="AD93" s="15">
        <f t="shared" si="8"/>
        <v>1</v>
      </c>
      <c r="AE93" s="15">
        <f t="shared" si="8"/>
        <v>1</v>
      </c>
      <c r="AF93" s="15">
        <f t="shared" si="8"/>
        <v>0</v>
      </c>
      <c r="AG93" s="15">
        <f t="shared" si="10"/>
        <v>0</v>
      </c>
      <c r="AH93" s="34">
        <f t="shared" si="8"/>
        <v>0</v>
      </c>
      <c r="AI93" s="16">
        <f t="shared" si="8"/>
        <v>1</v>
      </c>
      <c r="AJ93" s="15">
        <f t="shared" si="8"/>
        <v>1</v>
      </c>
      <c r="AK93" s="15">
        <f t="shared" si="8"/>
        <v>0</v>
      </c>
      <c r="AL93" s="15">
        <f t="shared" si="8"/>
        <v>0</v>
      </c>
      <c r="AM93" s="15">
        <f t="shared" si="8"/>
        <v>0</v>
      </c>
      <c r="AN93" s="17"/>
    </row>
    <row r="94" spans="2:41" ht="20.100000000000001" customHeight="1">
      <c r="D94" s="22" t="s">
        <v>26</v>
      </c>
      <c r="E94" s="15">
        <f t="shared" si="4"/>
        <v>1</v>
      </c>
      <c r="F94" s="15">
        <f t="shared" si="4"/>
        <v>1</v>
      </c>
      <c r="G94" s="15">
        <f t="shared" si="4"/>
        <v>1</v>
      </c>
      <c r="H94" s="15">
        <f t="shared" si="5"/>
        <v>1</v>
      </c>
      <c r="I94" s="15">
        <f t="shared" si="5"/>
        <v>2</v>
      </c>
      <c r="J94" s="21">
        <f t="shared" si="4"/>
        <v>0</v>
      </c>
      <c r="K94" s="16">
        <f t="shared" si="4"/>
        <v>1</v>
      </c>
      <c r="L94" s="15">
        <f t="shared" si="4"/>
        <v>2</v>
      </c>
      <c r="M94" s="15">
        <f t="shared" si="4"/>
        <v>2</v>
      </c>
      <c r="N94" s="15">
        <f t="shared" si="4"/>
        <v>2</v>
      </c>
      <c r="O94" s="15">
        <f t="shared" si="6"/>
        <v>1</v>
      </c>
      <c r="P94" s="17">
        <f t="shared" si="6"/>
        <v>0</v>
      </c>
      <c r="Q94" s="20">
        <f t="shared" si="6"/>
        <v>1</v>
      </c>
      <c r="R94" s="15">
        <f t="shared" si="6"/>
        <v>1</v>
      </c>
      <c r="S94" s="15">
        <f t="shared" si="6"/>
        <v>1</v>
      </c>
      <c r="T94" s="15">
        <f t="shared" si="7"/>
        <v>1</v>
      </c>
      <c r="U94" s="15">
        <f t="shared" si="7"/>
        <v>1</v>
      </c>
      <c r="V94" s="34">
        <f t="shared" si="6"/>
        <v>0</v>
      </c>
      <c r="W94" s="16">
        <f t="shared" si="6"/>
        <v>1</v>
      </c>
      <c r="X94" s="15">
        <f t="shared" si="6"/>
        <v>1</v>
      </c>
      <c r="Y94" s="15">
        <f t="shared" si="8"/>
        <v>1</v>
      </c>
      <c r="Z94" s="15">
        <f t="shared" si="9"/>
        <v>1</v>
      </c>
      <c r="AA94" s="15">
        <f t="shared" si="8"/>
        <v>1</v>
      </c>
      <c r="AB94" s="33">
        <f t="shared" si="8"/>
        <v>0</v>
      </c>
      <c r="AC94" s="20">
        <f t="shared" si="8"/>
        <v>2</v>
      </c>
      <c r="AD94" s="15">
        <f t="shared" si="8"/>
        <v>2</v>
      </c>
      <c r="AE94" s="15">
        <f t="shared" si="8"/>
        <v>1</v>
      </c>
      <c r="AF94" s="15">
        <f t="shared" si="8"/>
        <v>1</v>
      </c>
      <c r="AG94" s="15">
        <f t="shared" si="10"/>
        <v>1</v>
      </c>
      <c r="AH94" s="34">
        <f t="shared" si="8"/>
        <v>0</v>
      </c>
      <c r="AI94" s="16">
        <f t="shared" si="8"/>
        <v>1</v>
      </c>
      <c r="AJ94" s="15">
        <f t="shared" si="8"/>
        <v>1</v>
      </c>
      <c r="AK94" s="15">
        <f t="shared" si="8"/>
        <v>1</v>
      </c>
      <c r="AL94" s="15">
        <f t="shared" si="8"/>
        <v>2</v>
      </c>
      <c r="AM94" s="15">
        <f t="shared" si="8"/>
        <v>2</v>
      </c>
      <c r="AN94" s="17"/>
    </row>
    <row r="95" spans="2:41" ht="20.100000000000001" customHeight="1">
      <c r="D95" s="22" t="s">
        <v>27</v>
      </c>
      <c r="E95" s="15">
        <f t="shared" ref="E95:N108" si="11">COUNTIF(E$4:E$65,$D95)</f>
        <v>2</v>
      </c>
      <c r="F95" s="15">
        <f t="shared" si="11"/>
        <v>2</v>
      </c>
      <c r="G95" s="15">
        <f t="shared" si="11"/>
        <v>1</v>
      </c>
      <c r="H95" s="15">
        <f t="shared" si="5"/>
        <v>2</v>
      </c>
      <c r="I95" s="15">
        <f t="shared" si="5"/>
        <v>2</v>
      </c>
      <c r="J95" s="21">
        <f t="shared" si="11"/>
        <v>0</v>
      </c>
      <c r="K95" s="16">
        <f t="shared" si="11"/>
        <v>1</v>
      </c>
      <c r="L95" s="15">
        <f t="shared" si="11"/>
        <v>1</v>
      </c>
      <c r="M95" s="15">
        <f t="shared" si="11"/>
        <v>1</v>
      </c>
      <c r="N95" s="15">
        <f t="shared" si="11"/>
        <v>1</v>
      </c>
      <c r="O95" s="15">
        <f t="shared" ref="O95:X108" si="12">COUNTIF(O$4:O$65,$D95)</f>
        <v>1</v>
      </c>
      <c r="P95" s="17">
        <f t="shared" si="12"/>
        <v>0</v>
      </c>
      <c r="Q95" s="20">
        <f t="shared" si="12"/>
        <v>2</v>
      </c>
      <c r="R95" s="15">
        <f t="shared" si="12"/>
        <v>2</v>
      </c>
      <c r="S95" s="15">
        <f t="shared" si="12"/>
        <v>1</v>
      </c>
      <c r="T95" s="15">
        <f t="shared" si="7"/>
        <v>1</v>
      </c>
      <c r="U95" s="15">
        <f t="shared" si="7"/>
        <v>1</v>
      </c>
      <c r="V95" s="34">
        <f t="shared" si="12"/>
        <v>0</v>
      </c>
      <c r="W95" s="16">
        <f t="shared" si="12"/>
        <v>1</v>
      </c>
      <c r="X95" s="15">
        <f t="shared" si="12"/>
        <v>1</v>
      </c>
      <c r="Y95" s="15">
        <f t="shared" ref="Y95:AM108" si="13">COUNTIF(Y$4:Y$65,$D95)</f>
        <v>1</v>
      </c>
      <c r="Z95" s="15">
        <f t="shared" si="9"/>
        <v>2</v>
      </c>
      <c r="AA95" s="15">
        <f t="shared" si="13"/>
        <v>2</v>
      </c>
      <c r="AB95" s="33">
        <f t="shared" si="13"/>
        <v>0</v>
      </c>
      <c r="AC95" s="20">
        <f t="shared" si="13"/>
        <v>1</v>
      </c>
      <c r="AD95" s="15">
        <f t="shared" si="13"/>
        <v>1</v>
      </c>
      <c r="AE95" s="15">
        <f t="shared" si="13"/>
        <v>1</v>
      </c>
      <c r="AF95" s="15">
        <f t="shared" si="13"/>
        <v>2</v>
      </c>
      <c r="AG95" s="15">
        <f t="shared" si="10"/>
        <v>1</v>
      </c>
      <c r="AH95" s="34">
        <f t="shared" si="13"/>
        <v>0</v>
      </c>
      <c r="AI95" s="16">
        <f t="shared" si="13"/>
        <v>1</v>
      </c>
      <c r="AJ95" s="15">
        <f t="shared" si="13"/>
        <v>1</v>
      </c>
      <c r="AK95" s="15">
        <f t="shared" si="13"/>
        <v>1</v>
      </c>
      <c r="AL95" s="15">
        <f t="shared" si="13"/>
        <v>1</v>
      </c>
      <c r="AM95" s="15">
        <f t="shared" si="13"/>
        <v>0</v>
      </c>
      <c r="AN95" s="17"/>
    </row>
    <row r="96" spans="2:41" ht="20.100000000000001" customHeight="1">
      <c r="D96" s="22" t="s">
        <v>18</v>
      </c>
      <c r="E96" s="15">
        <f t="shared" si="11"/>
        <v>1</v>
      </c>
      <c r="F96" s="15">
        <f t="shared" si="11"/>
        <v>1</v>
      </c>
      <c r="G96" s="15">
        <f t="shared" si="11"/>
        <v>1</v>
      </c>
      <c r="H96" s="15">
        <f t="shared" si="5"/>
        <v>1</v>
      </c>
      <c r="I96" s="15">
        <f t="shared" si="5"/>
        <v>1</v>
      </c>
      <c r="J96" s="21">
        <f t="shared" si="11"/>
        <v>0</v>
      </c>
      <c r="K96" s="16">
        <f t="shared" si="11"/>
        <v>2</v>
      </c>
      <c r="L96" s="15">
        <f t="shared" si="11"/>
        <v>1</v>
      </c>
      <c r="M96" s="15">
        <f t="shared" si="11"/>
        <v>1</v>
      </c>
      <c r="N96" s="15">
        <f t="shared" si="11"/>
        <v>1</v>
      </c>
      <c r="O96" s="15">
        <f t="shared" si="12"/>
        <v>1</v>
      </c>
      <c r="P96" s="17">
        <f t="shared" si="12"/>
        <v>0</v>
      </c>
      <c r="Q96" s="20">
        <f t="shared" si="12"/>
        <v>1</v>
      </c>
      <c r="R96" s="15">
        <f t="shared" si="12"/>
        <v>2</v>
      </c>
      <c r="S96" s="15">
        <f t="shared" si="12"/>
        <v>1</v>
      </c>
      <c r="T96" s="15">
        <f t="shared" si="7"/>
        <v>1</v>
      </c>
      <c r="U96" s="15">
        <f t="shared" si="7"/>
        <v>1</v>
      </c>
      <c r="V96" s="34">
        <f t="shared" si="12"/>
        <v>0</v>
      </c>
      <c r="W96" s="16">
        <f t="shared" si="12"/>
        <v>1</v>
      </c>
      <c r="X96" s="15">
        <f t="shared" si="12"/>
        <v>1</v>
      </c>
      <c r="Y96" s="15">
        <f t="shared" si="13"/>
        <v>1</v>
      </c>
      <c r="Z96" s="15">
        <f t="shared" si="9"/>
        <v>2</v>
      </c>
      <c r="AA96" s="15">
        <f t="shared" si="13"/>
        <v>2</v>
      </c>
      <c r="AB96" s="33">
        <f t="shared" si="13"/>
        <v>0</v>
      </c>
      <c r="AC96" s="20">
        <f t="shared" si="13"/>
        <v>1</v>
      </c>
      <c r="AD96" s="15">
        <f t="shared" si="13"/>
        <v>2</v>
      </c>
      <c r="AE96" s="15">
        <f t="shared" si="13"/>
        <v>1</v>
      </c>
      <c r="AF96" s="15">
        <f t="shared" si="13"/>
        <v>1</v>
      </c>
      <c r="AG96" s="15">
        <f t="shared" si="10"/>
        <v>1</v>
      </c>
      <c r="AH96" s="34">
        <f t="shared" si="13"/>
        <v>0</v>
      </c>
      <c r="AI96" s="16">
        <f t="shared" si="13"/>
        <v>1</v>
      </c>
      <c r="AJ96" s="15">
        <f t="shared" si="13"/>
        <v>1</v>
      </c>
      <c r="AK96" s="15">
        <f t="shared" si="13"/>
        <v>1</v>
      </c>
      <c r="AL96" s="15">
        <f t="shared" si="13"/>
        <v>1</v>
      </c>
      <c r="AM96" s="15">
        <f t="shared" si="13"/>
        <v>1</v>
      </c>
      <c r="AN96" s="17"/>
    </row>
    <row r="97" spans="4:40" ht="20.100000000000001" customHeight="1">
      <c r="D97" s="22" t="s">
        <v>17</v>
      </c>
      <c r="E97" s="15">
        <f t="shared" si="11"/>
        <v>1</v>
      </c>
      <c r="F97" s="15">
        <f t="shared" si="11"/>
        <v>1</v>
      </c>
      <c r="G97" s="15">
        <f t="shared" si="11"/>
        <v>1</v>
      </c>
      <c r="H97" s="15">
        <f t="shared" si="5"/>
        <v>2</v>
      </c>
      <c r="I97" s="15">
        <f t="shared" si="5"/>
        <v>1</v>
      </c>
      <c r="J97" s="21">
        <f t="shared" si="11"/>
        <v>0</v>
      </c>
      <c r="K97" s="16">
        <f t="shared" si="11"/>
        <v>1</v>
      </c>
      <c r="L97" s="15">
        <f t="shared" si="11"/>
        <v>1</v>
      </c>
      <c r="M97" s="15">
        <f t="shared" si="11"/>
        <v>1</v>
      </c>
      <c r="N97" s="15">
        <f t="shared" si="11"/>
        <v>1</v>
      </c>
      <c r="O97" s="15">
        <f t="shared" si="12"/>
        <v>1</v>
      </c>
      <c r="P97" s="17">
        <f t="shared" si="12"/>
        <v>0</v>
      </c>
      <c r="Q97" s="20">
        <f t="shared" si="12"/>
        <v>1</v>
      </c>
      <c r="R97" s="15">
        <f t="shared" si="12"/>
        <v>1</v>
      </c>
      <c r="S97" s="15">
        <f t="shared" si="12"/>
        <v>1</v>
      </c>
      <c r="T97" s="15">
        <f t="shared" si="7"/>
        <v>2</v>
      </c>
      <c r="U97" s="15">
        <f t="shared" si="7"/>
        <v>1</v>
      </c>
      <c r="V97" s="34">
        <f t="shared" si="12"/>
        <v>0</v>
      </c>
      <c r="W97" s="16">
        <f t="shared" si="12"/>
        <v>1</v>
      </c>
      <c r="X97" s="15">
        <f t="shared" si="12"/>
        <v>1</v>
      </c>
      <c r="Y97" s="15">
        <f t="shared" si="13"/>
        <v>1</v>
      </c>
      <c r="Z97" s="15">
        <f t="shared" si="9"/>
        <v>1</v>
      </c>
      <c r="AA97" s="15">
        <f t="shared" si="13"/>
        <v>1</v>
      </c>
      <c r="AB97" s="33">
        <f t="shared" si="13"/>
        <v>0</v>
      </c>
      <c r="AC97" s="20">
        <f t="shared" si="13"/>
        <v>1</v>
      </c>
      <c r="AD97" s="15">
        <f t="shared" si="13"/>
        <v>1</v>
      </c>
      <c r="AE97" s="15">
        <f t="shared" si="13"/>
        <v>1</v>
      </c>
      <c r="AF97" s="15">
        <f t="shared" si="13"/>
        <v>1</v>
      </c>
      <c r="AG97" s="15">
        <f t="shared" si="10"/>
        <v>2</v>
      </c>
      <c r="AH97" s="34">
        <f t="shared" si="13"/>
        <v>0</v>
      </c>
      <c r="AI97" s="16">
        <f t="shared" si="13"/>
        <v>1</v>
      </c>
      <c r="AJ97" s="15">
        <f t="shared" si="13"/>
        <v>1</v>
      </c>
      <c r="AK97" s="15">
        <f t="shared" si="13"/>
        <v>1</v>
      </c>
      <c r="AL97" s="15">
        <f t="shared" si="13"/>
        <v>1</v>
      </c>
      <c r="AM97" s="15">
        <f t="shared" si="13"/>
        <v>1</v>
      </c>
      <c r="AN97" s="17"/>
    </row>
    <row r="98" spans="4:40" ht="20.100000000000001" customHeight="1">
      <c r="D98" s="22" t="s">
        <v>29</v>
      </c>
      <c r="E98" s="15">
        <f t="shared" si="11"/>
        <v>1</v>
      </c>
      <c r="F98" s="15">
        <f t="shared" si="11"/>
        <v>2</v>
      </c>
      <c r="G98" s="15">
        <f t="shared" si="11"/>
        <v>2</v>
      </c>
      <c r="H98" s="15">
        <f t="shared" si="5"/>
        <v>2</v>
      </c>
      <c r="I98" s="15">
        <f t="shared" si="5"/>
        <v>3</v>
      </c>
      <c r="J98" s="21">
        <f t="shared" si="11"/>
        <v>0</v>
      </c>
      <c r="K98" s="16">
        <f t="shared" si="11"/>
        <v>1</v>
      </c>
      <c r="L98" s="15">
        <f t="shared" si="11"/>
        <v>2</v>
      </c>
      <c r="M98" s="15">
        <f t="shared" si="11"/>
        <v>3</v>
      </c>
      <c r="N98" s="15">
        <f t="shared" si="11"/>
        <v>2</v>
      </c>
      <c r="O98" s="15">
        <f t="shared" si="12"/>
        <v>2</v>
      </c>
      <c r="P98" s="17">
        <f t="shared" si="12"/>
        <v>0</v>
      </c>
      <c r="Q98" s="20">
        <f t="shared" si="12"/>
        <v>1</v>
      </c>
      <c r="R98" s="15">
        <f t="shared" si="12"/>
        <v>1</v>
      </c>
      <c r="S98" s="15">
        <f t="shared" si="12"/>
        <v>3</v>
      </c>
      <c r="T98" s="15">
        <f t="shared" si="7"/>
        <v>2</v>
      </c>
      <c r="U98" s="15">
        <f t="shared" si="7"/>
        <v>2</v>
      </c>
      <c r="V98" s="34">
        <f t="shared" si="12"/>
        <v>0</v>
      </c>
      <c r="W98" s="16">
        <f t="shared" si="12"/>
        <v>2</v>
      </c>
      <c r="X98" s="15">
        <f t="shared" si="12"/>
        <v>2</v>
      </c>
      <c r="Y98" s="15">
        <f t="shared" si="13"/>
        <v>1</v>
      </c>
      <c r="Z98" s="15">
        <f t="shared" si="9"/>
        <v>1</v>
      </c>
      <c r="AA98" s="15">
        <f t="shared" si="13"/>
        <v>1</v>
      </c>
      <c r="AB98" s="33">
        <f t="shared" si="13"/>
        <v>0</v>
      </c>
      <c r="AC98" s="20">
        <f t="shared" si="13"/>
        <v>1</v>
      </c>
      <c r="AD98" s="15">
        <f t="shared" si="13"/>
        <v>3</v>
      </c>
      <c r="AE98" s="15">
        <f t="shared" si="13"/>
        <v>3</v>
      </c>
      <c r="AF98" s="15">
        <f t="shared" si="13"/>
        <v>2</v>
      </c>
      <c r="AG98" s="15">
        <f t="shared" si="10"/>
        <v>2</v>
      </c>
      <c r="AH98" s="34">
        <f t="shared" si="13"/>
        <v>0</v>
      </c>
      <c r="AI98" s="16">
        <f t="shared" si="13"/>
        <v>1</v>
      </c>
      <c r="AJ98" s="15">
        <f t="shared" si="13"/>
        <v>2</v>
      </c>
      <c r="AK98" s="15">
        <f t="shared" si="13"/>
        <v>2</v>
      </c>
      <c r="AL98" s="15">
        <f t="shared" si="13"/>
        <v>2</v>
      </c>
      <c r="AM98" s="15">
        <f t="shared" si="13"/>
        <v>0</v>
      </c>
      <c r="AN98" s="17"/>
    </row>
    <row r="99" spans="4:40" ht="20.100000000000001" customHeight="1">
      <c r="D99" s="22" t="s">
        <v>33</v>
      </c>
      <c r="E99" s="15">
        <f t="shared" si="11"/>
        <v>2</v>
      </c>
      <c r="F99" s="15">
        <f t="shared" si="11"/>
        <v>2</v>
      </c>
      <c r="G99" s="15">
        <f t="shared" si="11"/>
        <v>1</v>
      </c>
      <c r="H99" s="15">
        <f t="shared" si="5"/>
        <v>1</v>
      </c>
      <c r="I99" s="15">
        <f t="shared" si="5"/>
        <v>1</v>
      </c>
      <c r="J99" s="21">
        <f t="shared" si="11"/>
        <v>0</v>
      </c>
      <c r="K99" s="16">
        <f t="shared" si="11"/>
        <v>3</v>
      </c>
      <c r="L99" s="15">
        <f t="shared" si="11"/>
        <v>2</v>
      </c>
      <c r="M99" s="15">
        <f t="shared" si="11"/>
        <v>2</v>
      </c>
      <c r="N99" s="15">
        <f t="shared" si="11"/>
        <v>2</v>
      </c>
      <c r="O99" s="15">
        <f t="shared" si="12"/>
        <v>1</v>
      </c>
      <c r="P99" s="17">
        <f t="shared" si="12"/>
        <v>0</v>
      </c>
      <c r="Q99" s="20">
        <f t="shared" si="12"/>
        <v>1</v>
      </c>
      <c r="R99" s="15">
        <f t="shared" si="12"/>
        <v>1</v>
      </c>
      <c r="S99" s="15">
        <f t="shared" si="12"/>
        <v>2</v>
      </c>
      <c r="T99" s="15">
        <f t="shared" si="7"/>
        <v>1</v>
      </c>
      <c r="U99" s="15">
        <f t="shared" si="7"/>
        <v>1</v>
      </c>
      <c r="V99" s="34">
        <f t="shared" si="12"/>
        <v>0</v>
      </c>
      <c r="W99" s="16">
        <f t="shared" si="12"/>
        <v>1</v>
      </c>
      <c r="X99" s="15">
        <f t="shared" si="12"/>
        <v>2</v>
      </c>
      <c r="Y99" s="15">
        <f t="shared" si="13"/>
        <v>2</v>
      </c>
      <c r="Z99" s="15">
        <f t="shared" si="9"/>
        <v>1</v>
      </c>
      <c r="AA99" s="15">
        <f t="shared" si="13"/>
        <v>1</v>
      </c>
      <c r="AB99" s="33">
        <f t="shared" si="13"/>
        <v>0</v>
      </c>
      <c r="AC99" s="20">
        <f t="shared" si="13"/>
        <v>3</v>
      </c>
      <c r="AD99" s="15">
        <f t="shared" si="13"/>
        <v>1</v>
      </c>
      <c r="AE99" s="15">
        <f t="shared" si="13"/>
        <v>1</v>
      </c>
      <c r="AF99" s="15">
        <f t="shared" si="13"/>
        <v>2</v>
      </c>
      <c r="AG99" s="15">
        <f t="shared" si="10"/>
        <v>3</v>
      </c>
      <c r="AH99" s="34">
        <f t="shared" si="13"/>
        <v>0</v>
      </c>
      <c r="AI99" s="16">
        <f t="shared" si="13"/>
        <v>1</v>
      </c>
      <c r="AJ99" s="15">
        <f t="shared" si="13"/>
        <v>2</v>
      </c>
      <c r="AK99" s="15">
        <f t="shared" si="13"/>
        <v>2</v>
      </c>
      <c r="AL99" s="15">
        <f t="shared" si="13"/>
        <v>1</v>
      </c>
      <c r="AM99" s="15">
        <f t="shared" si="13"/>
        <v>0</v>
      </c>
      <c r="AN99" s="17"/>
    </row>
    <row r="100" spans="4:40" ht="20.100000000000001" customHeight="1">
      <c r="D100" s="22" t="s">
        <v>30</v>
      </c>
      <c r="E100" s="15">
        <f t="shared" si="11"/>
        <v>1</v>
      </c>
      <c r="F100" s="15">
        <f t="shared" si="11"/>
        <v>1</v>
      </c>
      <c r="G100" s="15">
        <f t="shared" si="11"/>
        <v>1</v>
      </c>
      <c r="H100" s="15">
        <f t="shared" si="5"/>
        <v>2</v>
      </c>
      <c r="I100" s="15">
        <f t="shared" si="5"/>
        <v>2</v>
      </c>
      <c r="J100" s="21">
        <f t="shared" si="11"/>
        <v>0</v>
      </c>
      <c r="K100" s="16">
        <f t="shared" si="11"/>
        <v>1</v>
      </c>
      <c r="L100" s="15">
        <f t="shared" si="11"/>
        <v>2</v>
      </c>
      <c r="M100" s="15">
        <f t="shared" si="11"/>
        <v>2</v>
      </c>
      <c r="N100" s="15">
        <f t="shared" si="11"/>
        <v>3</v>
      </c>
      <c r="O100" s="15">
        <f t="shared" si="12"/>
        <v>2</v>
      </c>
      <c r="P100" s="17">
        <f t="shared" si="12"/>
        <v>0</v>
      </c>
      <c r="Q100" s="20">
        <f t="shared" si="12"/>
        <v>2</v>
      </c>
      <c r="R100" s="15">
        <f t="shared" si="12"/>
        <v>2</v>
      </c>
      <c r="S100" s="15">
        <f t="shared" si="12"/>
        <v>1</v>
      </c>
      <c r="T100" s="15">
        <f t="shared" si="7"/>
        <v>2</v>
      </c>
      <c r="U100" s="15">
        <f t="shared" si="7"/>
        <v>2</v>
      </c>
      <c r="V100" s="34">
        <f t="shared" si="12"/>
        <v>0</v>
      </c>
      <c r="W100" s="16">
        <f t="shared" si="12"/>
        <v>1</v>
      </c>
      <c r="X100" s="15">
        <f t="shared" si="12"/>
        <v>2</v>
      </c>
      <c r="Y100" s="15">
        <f t="shared" si="13"/>
        <v>3</v>
      </c>
      <c r="Z100" s="15">
        <f t="shared" si="9"/>
        <v>3</v>
      </c>
      <c r="AA100" s="15">
        <f t="shared" si="13"/>
        <v>3</v>
      </c>
      <c r="AB100" s="33">
        <f t="shared" si="13"/>
        <v>0</v>
      </c>
      <c r="AC100" s="20">
        <f t="shared" si="13"/>
        <v>1</v>
      </c>
      <c r="AD100" s="15">
        <f t="shared" si="13"/>
        <v>1</v>
      </c>
      <c r="AE100" s="15">
        <f t="shared" si="13"/>
        <v>3</v>
      </c>
      <c r="AF100" s="15">
        <f t="shared" si="13"/>
        <v>3</v>
      </c>
      <c r="AG100" s="15">
        <f t="shared" si="10"/>
        <v>2</v>
      </c>
      <c r="AH100" s="34">
        <f t="shared" si="13"/>
        <v>0</v>
      </c>
      <c r="AI100" s="16">
        <f t="shared" si="13"/>
        <v>2</v>
      </c>
      <c r="AJ100" s="15">
        <f t="shared" si="13"/>
        <v>2</v>
      </c>
      <c r="AK100" s="15">
        <f t="shared" si="13"/>
        <v>2</v>
      </c>
      <c r="AL100" s="15">
        <f t="shared" si="13"/>
        <v>2</v>
      </c>
      <c r="AM100" s="15">
        <f t="shared" si="13"/>
        <v>1</v>
      </c>
      <c r="AN100" s="17"/>
    </row>
    <row r="101" spans="4:40" ht="20.100000000000001" customHeight="1">
      <c r="D101" s="22" t="s">
        <v>20</v>
      </c>
      <c r="E101" s="15">
        <f t="shared" si="11"/>
        <v>0</v>
      </c>
      <c r="F101" s="15">
        <f t="shared" si="11"/>
        <v>0</v>
      </c>
      <c r="G101" s="15">
        <f t="shared" si="11"/>
        <v>0</v>
      </c>
      <c r="H101" s="15">
        <f t="shared" si="5"/>
        <v>0</v>
      </c>
      <c r="I101" s="15">
        <f t="shared" si="5"/>
        <v>0</v>
      </c>
      <c r="J101" s="21">
        <f t="shared" si="11"/>
        <v>0</v>
      </c>
      <c r="K101" s="16">
        <f t="shared" si="11"/>
        <v>0</v>
      </c>
      <c r="L101" s="15">
        <f t="shared" si="11"/>
        <v>0</v>
      </c>
      <c r="M101" s="15">
        <f t="shared" si="11"/>
        <v>0</v>
      </c>
      <c r="N101" s="15">
        <f t="shared" si="11"/>
        <v>0</v>
      </c>
      <c r="O101" s="15">
        <f t="shared" si="12"/>
        <v>0</v>
      </c>
      <c r="P101" s="17">
        <f t="shared" si="12"/>
        <v>0</v>
      </c>
      <c r="Q101" s="20">
        <f t="shared" si="12"/>
        <v>0</v>
      </c>
      <c r="R101" s="15">
        <f t="shared" si="12"/>
        <v>0</v>
      </c>
      <c r="S101" s="15">
        <f t="shared" si="12"/>
        <v>0</v>
      </c>
      <c r="T101" s="15">
        <f t="shared" si="7"/>
        <v>0</v>
      </c>
      <c r="U101" s="15">
        <f t="shared" si="7"/>
        <v>0</v>
      </c>
      <c r="V101" s="34">
        <f t="shared" si="12"/>
        <v>0</v>
      </c>
      <c r="W101" s="16">
        <f t="shared" si="12"/>
        <v>0</v>
      </c>
      <c r="X101" s="15">
        <f t="shared" si="12"/>
        <v>0</v>
      </c>
      <c r="Y101" s="15">
        <f t="shared" si="13"/>
        <v>0</v>
      </c>
      <c r="Z101" s="15">
        <f t="shared" si="9"/>
        <v>0</v>
      </c>
      <c r="AA101" s="15">
        <f t="shared" si="13"/>
        <v>0</v>
      </c>
      <c r="AB101" s="33">
        <f t="shared" si="13"/>
        <v>0</v>
      </c>
      <c r="AC101" s="20">
        <f t="shared" si="13"/>
        <v>0</v>
      </c>
      <c r="AD101" s="15">
        <f t="shared" si="13"/>
        <v>0</v>
      </c>
      <c r="AE101" s="15">
        <f t="shared" si="13"/>
        <v>0</v>
      </c>
      <c r="AF101" s="15">
        <f t="shared" si="13"/>
        <v>0</v>
      </c>
      <c r="AG101" s="15">
        <f t="shared" si="10"/>
        <v>0</v>
      </c>
      <c r="AH101" s="34">
        <f t="shared" si="13"/>
        <v>0</v>
      </c>
      <c r="AI101" s="16">
        <f t="shared" si="13"/>
        <v>0</v>
      </c>
      <c r="AJ101" s="15">
        <f t="shared" si="13"/>
        <v>0</v>
      </c>
      <c r="AK101" s="15">
        <f t="shared" si="13"/>
        <v>0</v>
      </c>
      <c r="AL101" s="15">
        <f t="shared" si="13"/>
        <v>0</v>
      </c>
      <c r="AM101" s="15">
        <f t="shared" si="13"/>
        <v>0</v>
      </c>
      <c r="AN101" s="17"/>
    </row>
    <row r="102" spans="4:40" ht="20.100000000000001" customHeight="1">
      <c r="D102" s="22" t="s">
        <v>21</v>
      </c>
      <c r="E102" s="15">
        <f t="shared" si="11"/>
        <v>1</v>
      </c>
      <c r="F102" s="15">
        <f t="shared" si="11"/>
        <v>1</v>
      </c>
      <c r="G102" s="15">
        <f t="shared" si="11"/>
        <v>1</v>
      </c>
      <c r="H102" s="15">
        <f t="shared" si="5"/>
        <v>2</v>
      </c>
      <c r="I102" s="15">
        <f t="shared" si="5"/>
        <v>1</v>
      </c>
      <c r="J102" s="21">
        <f t="shared" si="11"/>
        <v>0</v>
      </c>
      <c r="K102" s="16">
        <f t="shared" si="11"/>
        <v>1</v>
      </c>
      <c r="L102" s="15">
        <f t="shared" si="11"/>
        <v>1</v>
      </c>
      <c r="M102" s="15">
        <f t="shared" si="11"/>
        <v>1</v>
      </c>
      <c r="N102" s="15">
        <f t="shared" si="11"/>
        <v>1</v>
      </c>
      <c r="O102" s="15">
        <f t="shared" si="12"/>
        <v>1</v>
      </c>
      <c r="P102" s="17">
        <f t="shared" si="12"/>
        <v>0</v>
      </c>
      <c r="Q102" s="20">
        <f t="shared" si="12"/>
        <v>1</v>
      </c>
      <c r="R102" s="15">
        <f t="shared" si="12"/>
        <v>1</v>
      </c>
      <c r="S102" s="15">
        <f t="shared" si="12"/>
        <v>1</v>
      </c>
      <c r="T102" s="15">
        <f t="shared" si="7"/>
        <v>1</v>
      </c>
      <c r="U102" s="15">
        <f t="shared" si="7"/>
        <v>2</v>
      </c>
      <c r="V102" s="34">
        <f t="shared" si="12"/>
        <v>0</v>
      </c>
      <c r="W102" s="16">
        <f t="shared" si="12"/>
        <v>2</v>
      </c>
      <c r="X102" s="15">
        <f t="shared" si="12"/>
        <v>1</v>
      </c>
      <c r="Y102" s="15">
        <f t="shared" si="13"/>
        <v>0</v>
      </c>
      <c r="Z102" s="15">
        <f t="shared" si="9"/>
        <v>1</v>
      </c>
      <c r="AA102" s="15">
        <f t="shared" si="13"/>
        <v>1</v>
      </c>
      <c r="AB102" s="33">
        <f t="shared" si="13"/>
        <v>0</v>
      </c>
      <c r="AC102" s="20">
        <f t="shared" si="13"/>
        <v>1</v>
      </c>
      <c r="AD102" s="15">
        <f t="shared" si="13"/>
        <v>1</v>
      </c>
      <c r="AE102" s="15">
        <f t="shared" si="13"/>
        <v>1</v>
      </c>
      <c r="AF102" s="15">
        <f t="shared" si="13"/>
        <v>1</v>
      </c>
      <c r="AG102" s="15">
        <f t="shared" si="10"/>
        <v>1</v>
      </c>
      <c r="AH102" s="34">
        <f t="shared" si="13"/>
        <v>0</v>
      </c>
      <c r="AI102" s="16">
        <f t="shared" si="13"/>
        <v>1</v>
      </c>
      <c r="AJ102" s="15">
        <f t="shared" si="13"/>
        <v>1</v>
      </c>
      <c r="AK102" s="15">
        <f t="shared" si="13"/>
        <v>1</v>
      </c>
      <c r="AL102" s="15">
        <f t="shared" si="13"/>
        <v>0</v>
      </c>
      <c r="AM102" s="15">
        <f t="shared" si="13"/>
        <v>0</v>
      </c>
      <c r="AN102" s="17"/>
    </row>
    <row r="103" spans="4:40" ht="20.100000000000001" customHeight="1">
      <c r="D103" s="22" t="s">
        <v>45</v>
      </c>
      <c r="E103" s="15">
        <f t="shared" si="11"/>
        <v>0</v>
      </c>
      <c r="F103" s="15">
        <f t="shared" si="11"/>
        <v>0</v>
      </c>
      <c r="G103" s="15">
        <f t="shared" si="11"/>
        <v>0</v>
      </c>
      <c r="H103" s="15">
        <f t="shared" si="5"/>
        <v>0</v>
      </c>
      <c r="I103" s="15">
        <f t="shared" si="5"/>
        <v>0</v>
      </c>
      <c r="J103" s="21">
        <f t="shared" si="11"/>
        <v>0</v>
      </c>
      <c r="K103" s="16">
        <f t="shared" si="11"/>
        <v>0</v>
      </c>
      <c r="L103" s="15">
        <f t="shared" si="11"/>
        <v>0</v>
      </c>
      <c r="M103" s="15">
        <f t="shared" si="11"/>
        <v>0</v>
      </c>
      <c r="N103" s="15">
        <f t="shared" si="11"/>
        <v>0</v>
      </c>
      <c r="O103" s="15">
        <f t="shared" si="12"/>
        <v>0</v>
      </c>
      <c r="P103" s="17">
        <f t="shared" si="12"/>
        <v>0</v>
      </c>
      <c r="Q103" s="20">
        <f t="shared" si="12"/>
        <v>0</v>
      </c>
      <c r="R103" s="15">
        <f t="shared" si="12"/>
        <v>0</v>
      </c>
      <c r="S103" s="15">
        <f t="shared" si="12"/>
        <v>0</v>
      </c>
      <c r="T103" s="15">
        <f t="shared" si="7"/>
        <v>0</v>
      </c>
      <c r="U103" s="15">
        <f t="shared" si="7"/>
        <v>0</v>
      </c>
      <c r="V103" s="34">
        <f t="shared" si="12"/>
        <v>0</v>
      </c>
      <c r="W103" s="16">
        <f t="shared" si="12"/>
        <v>0</v>
      </c>
      <c r="X103" s="15">
        <f t="shared" si="12"/>
        <v>0</v>
      </c>
      <c r="Y103" s="15">
        <f t="shared" si="13"/>
        <v>0</v>
      </c>
      <c r="Z103" s="15">
        <f t="shared" si="9"/>
        <v>0</v>
      </c>
      <c r="AA103" s="15">
        <f t="shared" si="13"/>
        <v>0</v>
      </c>
      <c r="AB103" s="33">
        <f t="shared" si="13"/>
        <v>0</v>
      </c>
      <c r="AC103" s="20">
        <f t="shared" si="13"/>
        <v>0</v>
      </c>
      <c r="AD103" s="15">
        <f t="shared" si="13"/>
        <v>0</v>
      </c>
      <c r="AE103" s="15">
        <f t="shared" si="13"/>
        <v>0</v>
      </c>
      <c r="AF103" s="15">
        <f t="shared" si="13"/>
        <v>0</v>
      </c>
      <c r="AG103" s="15">
        <f t="shared" si="10"/>
        <v>0</v>
      </c>
      <c r="AH103" s="34">
        <f t="shared" si="13"/>
        <v>0</v>
      </c>
      <c r="AI103" s="16">
        <f t="shared" si="13"/>
        <v>0</v>
      </c>
      <c r="AJ103" s="15">
        <f t="shared" si="13"/>
        <v>0</v>
      </c>
      <c r="AK103" s="15">
        <f t="shared" si="13"/>
        <v>0</v>
      </c>
      <c r="AL103" s="15">
        <f t="shared" si="13"/>
        <v>0</v>
      </c>
      <c r="AM103" s="15">
        <f t="shared" si="13"/>
        <v>0</v>
      </c>
      <c r="AN103" s="17"/>
    </row>
    <row r="104" spans="4:40" ht="20.100000000000001" customHeight="1">
      <c r="D104" s="22" t="s">
        <v>44</v>
      </c>
      <c r="E104" s="15">
        <f t="shared" si="11"/>
        <v>2</v>
      </c>
      <c r="F104" s="15">
        <f t="shared" si="11"/>
        <v>1</v>
      </c>
      <c r="G104" s="15">
        <f t="shared" si="11"/>
        <v>1</v>
      </c>
      <c r="H104" s="15">
        <f t="shared" si="5"/>
        <v>1</v>
      </c>
      <c r="I104" s="15">
        <f t="shared" si="5"/>
        <v>1</v>
      </c>
      <c r="J104" s="21">
        <f t="shared" si="11"/>
        <v>0</v>
      </c>
      <c r="K104" s="16">
        <f t="shared" si="11"/>
        <v>1</v>
      </c>
      <c r="L104" s="15">
        <f t="shared" si="11"/>
        <v>1</v>
      </c>
      <c r="M104" s="15">
        <f t="shared" si="11"/>
        <v>1</v>
      </c>
      <c r="N104" s="15">
        <f t="shared" si="11"/>
        <v>1</v>
      </c>
      <c r="O104" s="15">
        <f t="shared" si="12"/>
        <v>2</v>
      </c>
      <c r="P104" s="17">
        <f t="shared" si="12"/>
        <v>0</v>
      </c>
      <c r="Q104" s="20">
        <f t="shared" si="12"/>
        <v>1</v>
      </c>
      <c r="R104" s="15">
        <f t="shared" si="12"/>
        <v>2</v>
      </c>
      <c r="S104" s="15">
        <f t="shared" si="12"/>
        <v>1</v>
      </c>
      <c r="T104" s="15">
        <f t="shared" si="7"/>
        <v>2</v>
      </c>
      <c r="U104" s="15">
        <f t="shared" si="7"/>
        <v>2</v>
      </c>
      <c r="V104" s="34">
        <f t="shared" si="12"/>
        <v>0</v>
      </c>
      <c r="W104" s="16">
        <f t="shared" si="12"/>
        <v>2</v>
      </c>
      <c r="X104" s="15">
        <f t="shared" si="12"/>
        <v>2</v>
      </c>
      <c r="Y104" s="15">
        <f t="shared" si="13"/>
        <v>1</v>
      </c>
      <c r="Z104" s="15">
        <f t="shared" si="9"/>
        <v>2</v>
      </c>
      <c r="AA104" s="15">
        <f t="shared" si="13"/>
        <v>1</v>
      </c>
      <c r="AB104" s="33">
        <f t="shared" si="13"/>
        <v>0</v>
      </c>
      <c r="AC104" s="20">
        <f t="shared" si="13"/>
        <v>1</v>
      </c>
      <c r="AD104" s="15">
        <f t="shared" si="13"/>
        <v>2</v>
      </c>
      <c r="AE104" s="15">
        <f t="shared" si="13"/>
        <v>2</v>
      </c>
      <c r="AF104" s="15">
        <f t="shared" si="13"/>
        <v>1</v>
      </c>
      <c r="AG104" s="15">
        <f t="shared" si="10"/>
        <v>1</v>
      </c>
      <c r="AH104" s="34">
        <f t="shared" si="13"/>
        <v>0</v>
      </c>
      <c r="AI104" s="16">
        <f t="shared" si="13"/>
        <v>1</v>
      </c>
      <c r="AJ104" s="15">
        <f t="shared" si="13"/>
        <v>1</v>
      </c>
      <c r="AK104" s="15">
        <f t="shared" si="13"/>
        <v>2</v>
      </c>
      <c r="AL104" s="15">
        <f t="shared" si="13"/>
        <v>0</v>
      </c>
      <c r="AM104" s="15">
        <f t="shared" si="13"/>
        <v>0</v>
      </c>
      <c r="AN104" s="17"/>
    </row>
    <row r="105" spans="4:40" ht="20.100000000000001" customHeight="1">
      <c r="D105" s="22" t="s">
        <v>23</v>
      </c>
      <c r="E105" s="15">
        <f t="shared" si="11"/>
        <v>1</v>
      </c>
      <c r="F105" s="15">
        <f t="shared" si="11"/>
        <v>1</v>
      </c>
      <c r="G105" s="15">
        <f t="shared" si="11"/>
        <v>2</v>
      </c>
      <c r="H105" s="15">
        <f t="shared" si="5"/>
        <v>2</v>
      </c>
      <c r="I105" s="15">
        <f t="shared" si="5"/>
        <v>1</v>
      </c>
      <c r="J105" s="21">
        <f t="shared" si="11"/>
        <v>0</v>
      </c>
      <c r="K105" s="16">
        <f t="shared" si="11"/>
        <v>1</v>
      </c>
      <c r="L105" s="15">
        <f t="shared" si="11"/>
        <v>1</v>
      </c>
      <c r="M105" s="15">
        <f t="shared" si="11"/>
        <v>1</v>
      </c>
      <c r="N105" s="15">
        <f t="shared" si="11"/>
        <v>1</v>
      </c>
      <c r="O105" s="15">
        <f t="shared" si="12"/>
        <v>1</v>
      </c>
      <c r="P105" s="17">
        <f t="shared" si="12"/>
        <v>0</v>
      </c>
      <c r="Q105" s="20">
        <f t="shared" si="12"/>
        <v>1</v>
      </c>
      <c r="R105" s="15">
        <f t="shared" si="12"/>
        <v>2</v>
      </c>
      <c r="S105" s="15">
        <f t="shared" si="12"/>
        <v>1</v>
      </c>
      <c r="T105" s="15">
        <f t="shared" si="7"/>
        <v>1</v>
      </c>
      <c r="U105" s="15">
        <f t="shared" si="7"/>
        <v>1</v>
      </c>
      <c r="V105" s="34">
        <f t="shared" si="12"/>
        <v>0</v>
      </c>
      <c r="W105" s="16">
        <f t="shared" si="12"/>
        <v>1</v>
      </c>
      <c r="X105" s="15">
        <f t="shared" si="12"/>
        <v>1</v>
      </c>
      <c r="Y105" s="15">
        <f t="shared" si="13"/>
        <v>2</v>
      </c>
      <c r="Z105" s="15">
        <f t="shared" si="9"/>
        <v>2</v>
      </c>
      <c r="AA105" s="15">
        <f t="shared" si="13"/>
        <v>1</v>
      </c>
      <c r="AB105" s="33">
        <f t="shared" si="13"/>
        <v>0</v>
      </c>
      <c r="AC105" s="20">
        <f t="shared" si="13"/>
        <v>1</v>
      </c>
      <c r="AD105" s="15">
        <f t="shared" si="13"/>
        <v>1</v>
      </c>
      <c r="AE105" s="15">
        <f t="shared" si="13"/>
        <v>2</v>
      </c>
      <c r="AF105" s="15">
        <f t="shared" si="13"/>
        <v>2</v>
      </c>
      <c r="AG105" s="15">
        <f t="shared" si="10"/>
        <v>1</v>
      </c>
      <c r="AH105" s="34">
        <f t="shared" si="13"/>
        <v>0</v>
      </c>
      <c r="AI105" s="16">
        <f t="shared" si="13"/>
        <v>1</v>
      </c>
      <c r="AJ105" s="15">
        <f t="shared" si="13"/>
        <v>2</v>
      </c>
      <c r="AK105" s="15">
        <f t="shared" si="13"/>
        <v>1</v>
      </c>
      <c r="AL105" s="15">
        <f t="shared" si="13"/>
        <v>1</v>
      </c>
      <c r="AM105" s="15">
        <f t="shared" si="13"/>
        <v>1</v>
      </c>
      <c r="AN105" s="17"/>
    </row>
    <row r="106" spans="4:40" ht="20.100000000000001" customHeight="1">
      <c r="D106" s="22" t="s">
        <v>24</v>
      </c>
      <c r="E106" s="15">
        <f t="shared" si="11"/>
        <v>1</v>
      </c>
      <c r="F106" s="15">
        <f t="shared" si="11"/>
        <v>1</v>
      </c>
      <c r="G106" s="15">
        <f t="shared" si="11"/>
        <v>2</v>
      </c>
      <c r="H106" s="15">
        <f t="shared" si="5"/>
        <v>2</v>
      </c>
      <c r="I106" s="15">
        <f t="shared" si="5"/>
        <v>1</v>
      </c>
      <c r="J106" s="21">
        <f t="shared" si="11"/>
        <v>0</v>
      </c>
      <c r="K106" s="16">
        <f t="shared" si="11"/>
        <v>2</v>
      </c>
      <c r="L106" s="15">
        <f t="shared" si="11"/>
        <v>2</v>
      </c>
      <c r="M106" s="15">
        <f t="shared" si="11"/>
        <v>1</v>
      </c>
      <c r="N106" s="15">
        <f t="shared" si="11"/>
        <v>1</v>
      </c>
      <c r="O106" s="15">
        <f t="shared" si="12"/>
        <v>1</v>
      </c>
      <c r="P106" s="17">
        <f t="shared" si="12"/>
        <v>0</v>
      </c>
      <c r="Q106" s="20">
        <f t="shared" si="12"/>
        <v>1</v>
      </c>
      <c r="R106" s="15">
        <f t="shared" si="12"/>
        <v>1</v>
      </c>
      <c r="S106" s="15">
        <f t="shared" si="12"/>
        <v>1</v>
      </c>
      <c r="T106" s="15">
        <f t="shared" si="7"/>
        <v>1</v>
      </c>
      <c r="U106" s="15">
        <f t="shared" si="7"/>
        <v>1</v>
      </c>
      <c r="V106" s="34">
        <f t="shared" si="12"/>
        <v>0</v>
      </c>
      <c r="W106" s="16">
        <f t="shared" si="12"/>
        <v>1</v>
      </c>
      <c r="X106" s="15">
        <f t="shared" si="12"/>
        <v>1</v>
      </c>
      <c r="Y106" s="15">
        <f t="shared" si="13"/>
        <v>1</v>
      </c>
      <c r="Z106" s="15">
        <f t="shared" si="9"/>
        <v>1</v>
      </c>
      <c r="AA106" s="15">
        <f t="shared" si="13"/>
        <v>1</v>
      </c>
      <c r="AB106" s="33">
        <f t="shared" si="13"/>
        <v>0</v>
      </c>
      <c r="AC106" s="20">
        <f t="shared" si="13"/>
        <v>1</v>
      </c>
      <c r="AD106" s="15">
        <f t="shared" si="13"/>
        <v>1</v>
      </c>
      <c r="AE106" s="15">
        <f t="shared" si="13"/>
        <v>2</v>
      </c>
      <c r="AF106" s="15">
        <f t="shared" si="13"/>
        <v>2</v>
      </c>
      <c r="AG106" s="15">
        <f t="shared" si="10"/>
        <v>2</v>
      </c>
      <c r="AH106" s="34">
        <f t="shared" si="13"/>
        <v>0</v>
      </c>
      <c r="AI106" s="16">
        <f t="shared" si="13"/>
        <v>1</v>
      </c>
      <c r="AJ106" s="15">
        <f t="shared" si="13"/>
        <v>1</v>
      </c>
      <c r="AK106" s="15">
        <f t="shared" si="13"/>
        <v>1</v>
      </c>
      <c r="AL106" s="15">
        <f t="shared" si="13"/>
        <v>1</v>
      </c>
      <c r="AM106" s="15">
        <f t="shared" si="13"/>
        <v>2</v>
      </c>
      <c r="AN106" s="17"/>
    </row>
    <row r="107" spans="4:40" ht="20.100000000000001" customHeight="1" thickBot="1">
      <c r="D107" s="22" t="s">
        <v>22</v>
      </c>
      <c r="E107" s="15">
        <f t="shared" si="11"/>
        <v>1</v>
      </c>
      <c r="F107" s="15">
        <f t="shared" si="11"/>
        <v>2</v>
      </c>
      <c r="G107" s="15">
        <f t="shared" si="11"/>
        <v>2</v>
      </c>
      <c r="H107" s="15">
        <f t="shared" si="5"/>
        <v>2</v>
      </c>
      <c r="I107" s="15">
        <f t="shared" si="5"/>
        <v>1</v>
      </c>
      <c r="J107" s="21">
        <f t="shared" si="11"/>
        <v>0</v>
      </c>
      <c r="K107" s="23">
        <f t="shared" si="11"/>
        <v>2</v>
      </c>
      <c r="L107" s="24">
        <f t="shared" si="11"/>
        <v>2</v>
      </c>
      <c r="M107" s="24">
        <f t="shared" si="11"/>
        <v>2</v>
      </c>
      <c r="N107" s="24">
        <f t="shared" si="11"/>
        <v>3</v>
      </c>
      <c r="O107" s="24">
        <f t="shared" si="12"/>
        <v>2</v>
      </c>
      <c r="P107" s="25">
        <f t="shared" si="12"/>
        <v>0</v>
      </c>
      <c r="Q107" s="20">
        <f t="shared" si="12"/>
        <v>2</v>
      </c>
      <c r="R107" s="15">
        <f t="shared" si="12"/>
        <v>2</v>
      </c>
      <c r="S107" s="15">
        <f t="shared" si="12"/>
        <v>1</v>
      </c>
      <c r="T107" s="15">
        <f t="shared" si="7"/>
        <v>1</v>
      </c>
      <c r="U107" s="15">
        <f t="shared" si="7"/>
        <v>1</v>
      </c>
      <c r="V107" s="34">
        <f t="shared" si="12"/>
        <v>0</v>
      </c>
      <c r="W107" s="23">
        <f t="shared" si="12"/>
        <v>2</v>
      </c>
      <c r="X107" s="24">
        <f t="shared" si="12"/>
        <v>2</v>
      </c>
      <c r="Y107" s="24">
        <f t="shared" si="13"/>
        <v>2</v>
      </c>
      <c r="Z107" s="24">
        <f t="shared" si="9"/>
        <v>1</v>
      </c>
      <c r="AA107" s="24">
        <f t="shared" si="13"/>
        <v>1</v>
      </c>
      <c r="AB107" s="37">
        <f t="shared" si="13"/>
        <v>0</v>
      </c>
      <c r="AC107" s="20">
        <f t="shared" si="13"/>
        <v>2</v>
      </c>
      <c r="AD107" s="15">
        <f t="shared" si="13"/>
        <v>2</v>
      </c>
      <c r="AE107" s="15">
        <f t="shared" si="13"/>
        <v>1</v>
      </c>
      <c r="AF107" s="15">
        <f t="shared" si="13"/>
        <v>2</v>
      </c>
      <c r="AG107" s="15">
        <f t="shared" si="10"/>
        <v>1</v>
      </c>
      <c r="AH107" s="34">
        <f t="shared" si="13"/>
        <v>0</v>
      </c>
      <c r="AI107" s="23">
        <f t="shared" si="13"/>
        <v>1</v>
      </c>
      <c r="AJ107" s="24">
        <f t="shared" si="13"/>
        <v>1</v>
      </c>
      <c r="AK107" s="24">
        <f t="shared" si="13"/>
        <v>2</v>
      </c>
      <c r="AL107" s="24">
        <f t="shared" si="13"/>
        <v>2</v>
      </c>
      <c r="AM107" s="24">
        <f t="shared" si="13"/>
        <v>1</v>
      </c>
      <c r="AN107" s="25"/>
    </row>
    <row r="108" spans="4:40" ht="20.100000000000001" customHeight="1">
      <c r="D108" s="9" t="s">
        <v>171</v>
      </c>
      <c r="E108" s="143">
        <f t="shared" si="11"/>
        <v>0</v>
      </c>
      <c r="F108" s="143">
        <f t="shared" si="11"/>
        <v>5</v>
      </c>
      <c r="G108" s="143">
        <f t="shared" si="11"/>
        <v>6</v>
      </c>
      <c r="H108" s="143">
        <f t="shared" si="5"/>
        <v>2</v>
      </c>
      <c r="I108" s="143">
        <f t="shared" si="5"/>
        <v>1</v>
      </c>
      <c r="J108" s="144">
        <f t="shared" si="11"/>
        <v>0</v>
      </c>
      <c r="K108" s="145">
        <f t="shared" si="11"/>
        <v>1</v>
      </c>
      <c r="L108" s="143">
        <f t="shared" si="11"/>
        <v>4</v>
      </c>
      <c r="M108" s="143">
        <f t="shared" si="11"/>
        <v>4</v>
      </c>
      <c r="N108" s="143">
        <f t="shared" si="11"/>
        <v>5</v>
      </c>
      <c r="O108" s="143">
        <f t="shared" si="12"/>
        <v>1</v>
      </c>
      <c r="P108" s="146">
        <f t="shared" si="12"/>
        <v>0</v>
      </c>
      <c r="Q108" s="147">
        <f t="shared" si="12"/>
        <v>0</v>
      </c>
      <c r="R108" s="143">
        <f t="shared" si="12"/>
        <v>3</v>
      </c>
      <c r="S108" s="143">
        <f t="shared" si="12"/>
        <v>9</v>
      </c>
      <c r="T108" s="143">
        <f t="shared" si="7"/>
        <v>4</v>
      </c>
      <c r="U108" s="143">
        <f t="shared" si="7"/>
        <v>0</v>
      </c>
      <c r="V108" s="36">
        <f t="shared" si="12"/>
        <v>0</v>
      </c>
      <c r="W108" s="145">
        <f t="shared" si="12"/>
        <v>0</v>
      </c>
      <c r="X108" s="143">
        <f t="shared" si="12"/>
        <v>3</v>
      </c>
      <c r="Y108" s="143">
        <f t="shared" si="13"/>
        <v>4</v>
      </c>
      <c r="Z108" s="143">
        <f t="shared" si="9"/>
        <v>2</v>
      </c>
      <c r="AA108" s="143">
        <f t="shared" si="13"/>
        <v>0</v>
      </c>
      <c r="AB108" s="36">
        <f t="shared" si="13"/>
        <v>0</v>
      </c>
      <c r="AC108" s="147">
        <f t="shared" si="13"/>
        <v>1</v>
      </c>
      <c r="AD108" s="143">
        <f t="shared" si="13"/>
        <v>6</v>
      </c>
      <c r="AE108" s="143">
        <f t="shared" si="13"/>
        <v>5</v>
      </c>
      <c r="AF108" s="143">
        <f t="shared" si="13"/>
        <v>4</v>
      </c>
      <c r="AG108" s="143">
        <f t="shared" si="10"/>
        <v>0</v>
      </c>
      <c r="AH108" s="36">
        <f t="shared" si="13"/>
        <v>0</v>
      </c>
      <c r="AI108" s="145">
        <f t="shared" si="13"/>
        <v>2</v>
      </c>
      <c r="AJ108" s="143">
        <f t="shared" si="13"/>
        <v>0</v>
      </c>
      <c r="AK108" s="143">
        <f t="shared" si="13"/>
        <v>3</v>
      </c>
      <c r="AL108" s="143">
        <f t="shared" si="13"/>
        <v>3</v>
      </c>
      <c r="AM108" s="143">
        <f t="shared" si="13"/>
        <v>1</v>
      </c>
    </row>
  </sheetData>
  <sortState ref="A1:AS80">
    <sortCondition ref="B1"/>
  </sortState>
  <mergeCells count="13">
    <mergeCell ref="B1:AN1"/>
    <mergeCell ref="AI84:AN84"/>
    <mergeCell ref="E84:J84"/>
    <mergeCell ref="K84:P84"/>
    <mergeCell ref="Q84:V84"/>
    <mergeCell ref="W84:AB84"/>
    <mergeCell ref="AC84:AH84"/>
    <mergeCell ref="AI2:AN2"/>
    <mergeCell ref="E2:J2"/>
    <mergeCell ref="K2:P2"/>
    <mergeCell ref="Q2:V2"/>
    <mergeCell ref="W2:AB2"/>
    <mergeCell ref="AC2:AH2"/>
  </mergeCells>
  <phoneticPr fontId="3" type="noConversion"/>
  <pageMargins left="0.70866141732283472" right="0.70866141732283472" top="0.74803149606299213" bottom="0.74803149606299213" header="0.31496062992125984" footer="0.31496062992125984"/>
  <pageSetup paperSize="8" scale="46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0"/>
  <sheetViews>
    <sheetView zoomScale="70" zoomScaleNormal="70" zoomScaleSheetLayoutView="41" workbookViewId="0">
      <selection activeCell="C2" sqref="C2:G2"/>
    </sheetView>
  </sheetViews>
  <sheetFormatPr defaultColWidth="21.42578125" defaultRowHeight="18"/>
  <cols>
    <col min="1" max="1" width="5.85546875" style="62" bestFit="1" customWidth="1"/>
    <col min="2" max="2" width="17.85546875" style="56" customWidth="1"/>
    <col min="3" max="8" width="27.140625" customWidth="1"/>
  </cols>
  <sheetData>
    <row r="1" spans="1:8" ht="30" customHeight="1">
      <c r="A1" s="236" t="s">
        <v>8</v>
      </c>
      <c r="B1" s="237"/>
      <c r="C1" s="240" t="s">
        <v>173</v>
      </c>
      <c r="D1" s="241"/>
      <c r="E1" s="241"/>
      <c r="F1" s="241"/>
      <c r="G1" s="242"/>
      <c r="H1" s="243" t="s">
        <v>14</v>
      </c>
    </row>
    <row r="2" spans="1:8" ht="29.25" customHeight="1" thickBot="1">
      <c r="A2" s="238"/>
      <c r="B2" s="239"/>
      <c r="C2" s="245">
        <f>'ITIS - Docenti'!AJ1</f>
        <v>0</v>
      </c>
      <c r="D2" s="246"/>
      <c r="E2" s="246"/>
      <c r="F2" s="246"/>
      <c r="G2" s="247"/>
      <c r="H2" s="244"/>
    </row>
    <row r="3" spans="1:8" s="1" customFormat="1" ht="50.1" customHeight="1" thickBot="1">
      <c r="A3" s="58"/>
      <c r="B3" s="48" t="s">
        <v>55</v>
      </c>
      <c r="C3" s="53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1" t="s">
        <v>7</v>
      </c>
    </row>
    <row r="4" spans="1:8" s="1" customFormat="1" ht="50.1" customHeight="1">
      <c r="A4" s="59" t="s">
        <v>9</v>
      </c>
      <c r="B4" s="40" t="s">
        <v>53</v>
      </c>
      <c r="C4" s="46" t="str">
        <f>VLOOKUP($H1,'ITIS - Docenti'!$E$4:$AO$93,37,FALSE)</f>
        <v>Flaccomio</v>
      </c>
      <c r="D4" s="47" t="str">
        <f>VLOOKUP($H1,'ITIS - Docenti'!$K$4:$AO$93,31,FALSE)</f>
        <v>Raspatelli</v>
      </c>
      <c r="E4" s="47" t="str">
        <f>VLOOKUP($H1,'ITIS - Docenti'!$Q$4:$AO$93,25,FALSE)</f>
        <v>Moramarco A</v>
      </c>
      <c r="F4" s="47" t="str">
        <f>VLOOKUP($H1,'ITIS - Docenti'!$W$4:$AO$93,19,FALSE)</f>
        <v>Ciccimarra</v>
      </c>
      <c r="G4" s="47" t="str">
        <f>VLOOKUP($H1,'ITIS - Docenti'!$AC$4:$AO$93,13,FALSE)</f>
        <v>Ciccimarra</v>
      </c>
      <c r="H4" s="48" t="str">
        <f>VLOOKUP($H1,'ITIS - Docenti'!$AI$4:$AO$93,7,FALSE)</f>
        <v>Raspatelli</v>
      </c>
    </row>
    <row r="5" spans="1:8" s="1" customFormat="1" ht="50.1" customHeight="1">
      <c r="A5" s="59" t="s">
        <v>10</v>
      </c>
      <c r="B5" s="40" t="s">
        <v>54</v>
      </c>
      <c r="C5" s="43" t="str">
        <f>VLOOKUP($H1,'ITIS - Docenti'!$F$4:$AO$93,36,FALSE)</f>
        <v>Genco</v>
      </c>
      <c r="D5" s="39" t="str">
        <f>VLOOKUP($H1,'ITIS - Docenti'!$L$4:$AO$93,30,FALSE)</f>
        <v>Laurieri</v>
      </c>
      <c r="E5" s="39" t="str">
        <f>VLOOKUP($H1,'ITIS - Docenti'!$R$4:$AO$93,24,FALSE)</f>
        <v>Cariello</v>
      </c>
      <c r="F5" s="39" t="str">
        <f>VLOOKUP($H1,'ITIS - Docenti'!$X$4:$AO$93,18,FALSE)</f>
        <v>Ciccimarra</v>
      </c>
      <c r="G5" s="39" t="str">
        <f>VLOOKUP($H1,'ITIS - Docenti'!$AD$4:$AO$93,12,FALSE)</f>
        <v>Cariello</v>
      </c>
      <c r="H5" s="40" t="str">
        <f>VLOOKUP($H1,'ITIS - Docenti'!$AJ$4:$AO$93,6,FALSE)</f>
        <v>Stimola</v>
      </c>
    </row>
    <row r="6" spans="1:8" s="1" customFormat="1" ht="50.1" customHeight="1">
      <c r="A6" s="59" t="s">
        <v>10</v>
      </c>
      <c r="B6" s="40" t="s">
        <v>56</v>
      </c>
      <c r="C6" s="43" t="str">
        <f>VLOOKUP($H1,'ITIS - Docenti'!$G$4:$AO$93,35,FALSE)</f>
        <v>Scarati</v>
      </c>
      <c r="D6" s="39" t="str">
        <f>VLOOKUP($H1,'ITIS - Docenti'!$M$4:$AO$93,29,FALSE)</f>
        <v>Moramarco A</v>
      </c>
      <c r="E6" s="39" t="str">
        <f>VLOOKUP($H1,'ITIS - Docenti'!$S$4:$AO$93,23,FALSE)</f>
        <v>Cornacchia</v>
      </c>
      <c r="F6" s="39" t="str">
        <f>VLOOKUP($H1,'ITIS - Docenti'!$Y$4:$AO$93,17,FALSE)</f>
        <v>Moramarco A</v>
      </c>
      <c r="G6" s="39" t="str">
        <f>VLOOKUP($H1,'ITIS - Docenti'!$AE$4:$AO$93,11,FALSE)</f>
        <v>Moramarco A</v>
      </c>
      <c r="H6" s="40" t="str">
        <f>VLOOKUP($H1,'ITIS - Docenti'!$AK$4:$AO$93,5,FALSE)</f>
        <v>Stimola</v>
      </c>
    </row>
    <row r="7" spans="1:8" s="1" customFormat="1" ht="50.1" customHeight="1">
      <c r="A7" s="59" t="s">
        <v>11</v>
      </c>
      <c r="B7" s="40" t="s">
        <v>57</v>
      </c>
      <c r="C7" s="43" t="str">
        <f>VLOOKUP($H1,'ITIS - Docenti'!$H$4:$AO$93,34,FALSE)</f>
        <v>Loiudice</v>
      </c>
      <c r="D7" s="39" t="str">
        <f>VLOOKUP($H1,'ITIS - Docenti'!$N$4:$AO$93,28,FALSE)</f>
        <v>Conca</v>
      </c>
      <c r="E7" s="39" t="str">
        <f>VLOOKUP($H1,'ITIS - Docenti'!$T$4:$AO$93,22,FALSE)</f>
        <v>Flaccomio</v>
      </c>
      <c r="F7" s="39" t="str">
        <f>VLOOKUP($H1,'ITIS - Docenti'!$Z$4:$AO$93,16,FALSE)</f>
        <v>Stimola</v>
      </c>
      <c r="G7" s="39" t="str">
        <f>VLOOKUP($H1,'ITIS - Docenti'!$AF$4:$AO$93,10,FALSE)</f>
        <v>Loiudice</v>
      </c>
      <c r="H7" s="40" t="str">
        <f>VLOOKUP($H1,'ITIS - Docenti'!$AL$4:$AO$93,4,FALSE)</f>
        <v>Scarati</v>
      </c>
    </row>
    <row r="8" spans="1:8" s="1" customFormat="1" ht="50.1" customHeight="1">
      <c r="A8" s="59" t="s">
        <v>12</v>
      </c>
      <c r="B8" s="40" t="s">
        <v>58</v>
      </c>
      <c r="C8" s="43" t="str">
        <f>VLOOKUP($H1,'ITIS - Docenti'!$I$4:$AO$93,33,FALSE)</f>
        <v>Fabrizio</v>
      </c>
      <c r="D8" s="39" t="str">
        <f>VLOOKUP($H1,'ITIS - Docenti'!$O$4:$AO$93,27,FALSE)</f>
        <v>Conca</v>
      </c>
      <c r="E8" s="39" t="str">
        <f>VLOOKUP($H1,'ITIS - Docenti'!$U$4:$AO$93,21,FALSE)</f>
        <v>Laurieri</v>
      </c>
      <c r="F8" s="39" t="str">
        <f>VLOOKUP($H1,'ITIS - Docenti'!$AA$4:$AO$93,15,FALSE)</f>
        <v>Stimola</v>
      </c>
      <c r="G8" s="39" t="str">
        <f>VLOOKUP($H1,'ITIS - Docenti'!$AG$4:$AO$93,9,FALSE)</f>
        <v>Stimola</v>
      </c>
      <c r="H8" s="40" t="str">
        <f>VLOOKUP($H1,'ITIS - Docenti'!$AM$4:$AO$93,3,FALSE)</f>
        <v>Galtieri</v>
      </c>
    </row>
    <row r="9" spans="1:8" s="1" customFormat="1" ht="50.1" customHeight="1" thickBot="1">
      <c r="A9" s="60" t="s">
        <v>13</v>
      </c>
      <c r="B9" s="5" t="s">
        <v>59</v>
      </c>
      <c r="C9" s="44" t="str">
        <f>IF(ISNA(VLOOKUP($H1,'ITIS - Docenti'!$J$4:$AO$93,32,FALSE)),"",VLOOKUP($H1,'ITIS - Docenti'!$J$4:$AO$93,32,FALSE))</f>
        <v/>
      </c>
      <c r="D9" s="41" t="str">
        <f>IF(ISNA(VLOOKUP($H1,'ITIS - Docenti'!$P$4:$AO$93,26,FALSE)),"",VLOOKUP($H1,'ITIS - Docenti'!$P$4:$AO$93,26,FALSE))</f>
        <v/>
      </c>
      <c r="E9" s="41" t="str">
        <f>IF(ISNA(VLOOKUP($H1,'ITIS - Docenti'!$V$4:$AO$93,20,FALSE)),"",VLOOKUP($H1,'ITIS - Docenti'!$V$4:$AO$93,20,FALSE))</f>
        <v/>
      </c>
      <c r="F9" s="41" t="str">
        <f>IF(ISNA(VLOOKUP($H1,'ITIS - Docenti'!$AB$4:$AO$93,14,FALSE)),"",VLOOKUP($H1,'ITIS - Docenti'!$AB$4:$AO$93,14,FALSE))</f>
        <v/>
      </c>
      <c r="G9" s="41" t="str">
        <f>IF(ISNA(VLOOKUP($H1,'ITIS - Docenti'!$AH$4:$AO$93,8,FALSE)),"",VLOOKUP($H1,'ITIS - Docenti'!$AH$4:$AO$93,8,FALSE))</f>
        <v/>
      </c>
      <c r="H9" s="42" t="str">
        <f>IF(ISNA(VLOOKUP($H1,'ITIS - Docenti'!$AN$4:$AO$93,2,FALSE)),"",VLOOKUP($H1,'ITIS - Docenti'!$AN$4:$AO$93,2,FALSE))</f>
        <v/>
      </c>
    </row>
    <row r="10" spans="1:8" s="1" customFormat="1" ht="11.25" customHeight="1">
      <c r="A10" s="61"/>
      <c r="B10" s="55"/>
      <c r="C10" s="38"/>
      <c r="D10" s="38"/>
      <c r="E10" s="38"/>
      <c r="F10" s="38"/>
      <c r="G10" s="38"/>
      <c r="H10" s="38"/>
    </row>
    <row r="11" spans="1:8" ht="18.75" thickBot="1"/>
    <row r="12" spans="1:8" ht="27.75" customHeight="1">
      <c r="A12" s="236" t="s">
        <v>8</v>
      </c>
      <c r="B12" s="237"/>
      <c r="C12" s="240" t="s">
        <v>60</v>
      </c>
      <c r="D12" s="241"/>
      <c r="E12" s="241"/>
      <c r="F12" s="241"/>
      <c r="G12" s="242"/>
      <c r="H12" s="243" t="s">
        <v>75</v>
      </c>
    </row>
    <row r="13" spans="1:8" ht="27.75" customHeight="1" thickBot="1">
      <c r="A13" s="238"/>
      <c r="B13" s="239"/>
      <c r="C13" s="245">
        <f>'ITIS - Docenti'!AJ1</f>
        <v>0</v>
      </c>
      <c r="D13" s="246"/>
      <c r="E13" s="246"/>
      <c r="F13" s="246"/>
      <c r="G13" s="247"/>
      <c r="H13" s="244"/>
    </row>
    <row r="14" spans="1:8" ht="50.1" customHeight="1" thickBot="1">
      <c r="A14" s="58"/>
      <c r="B14" s="57" t="s">
        <v>55</v>
      </c>
      <c r="C14" s="53" t="s">
        <v>2</v>
      </c>
      <c r="D14" s="54" t="s">
        <v>3</v>
      </c>
      <c r="E14" s="54" t="s">
        <v>4</v>
      </c>
      <c r="F14" s="54" t="s">
        <v>5</v>
      </c>
      <c r="G14" s="54" t="s">
        <v>6</v>
      </c>
      <c r="H14" s="51" t="s">
        <v>7</v>
      </c>
    </row>
    <row r="15" spans="1:8" ht="50.1" customHeight="1">
      <c r="A15" s="59" t="s">
        <v>9</v>
      </c>
      <c r="B15" s="45" t="s">
        <v>53</v>
      </c>
      <c r="C15" s="4" t="str">
        <f>VLOOKUP($H12,'ITIS - Docenti'!$E$4:$AO$93,37,FALSE)</f>
        <v>Pallotta</v>
      </c>
      <c r="D15" s="47" t="str">
        <f>VLOOKUP($H12,'ITIS - Docenti'!$K$4:$AO$93,31,FALSE)</f>
        <v>Pellegrino</v>
      </c>
      <c r="E15" s="47" t="str">
        <f>VLOOKUP($H12,'ITIS - Docenti'!$Q$4:$AO$93,25,FALSE)</f>
        <v>Paterno</v>
      </c>
      <c r="F15" s="47" t="str">
        <f>VLOOKUP($H12,'ITIS - Docenti'!$W$4:$AO$93,19,FALSE)</f>
        <v>Pellegrino</v>
      </c>
      <c r="G15" s="47" t="str">
        <f>VLOOKUP($H12,'ITIS - Docenti'!$AC$4:$AO$93,13,FALSE)</f>
        <v>Niglio</v>
      </c>
      <c r="H15" s="48" t="str">
        <f>VLOOKUP($H12,'ITIS - Docenti'!$AI$4:$AO$93,7,FALSE)</f>
        <v>Caponio</v>
      </c>
    </row>
    <row r="16" spans="1:8" ht="50.1" customHeight="1">
      <c r="A16" s="59" t="s">
        <v>10</v>
      </c>
      <c r="B16" s="45" t="s">
        <v>54</v>
      </c>
      <c r="C16" s="2" t="str">
        <f>VLOOKUP($H12,'ITIS - Docenti'!$F$4:$AO$93,36,FALSE)</f>
        <v>Pallotta</v>
      </c>
      <c r="D16" s="39" t="str">
        <f>VLOOKUP($H12,'ITIS - Docenti'!$L$4:$AO$93,30,FALSE)</f>
        <v>Pallotta</v>
      </c>
      <c r="E16" s="39" t="str">
        <f>VLOOKUP($H12,'ITIS - Docenti'!$R$4:$AO$93,24,FALSE)</f>
        <v>Pellegrino</v>
      </c>
      <c r="F16" s="39" t="str">
        <f>VLOOKUP($H12,'ITIS - Docenti'!$X$4:$AO$93,18,FALSE)</f>
        <v>Caponio</v>
      </c>
      <c r="G16" s="39" t="str">
        <f>VLOOKUP($H12,'ITIS - Docenti'!$AD$4:$AO$93,12,FALSE)</f>
        <v>Lopedota</v>
      </c>
      <c r="H16" s="40" t="str">
        <f>VLOOKUP($H12,'ITIS - Docenti'!$AJ$4:$AO$93,6,FALSE)</f>
        <v>Caponio</v>
      </c>
    </row>
    <row r="17" spans="1:8" ht="50.1" customHeight="1">
      <c r="A17" s="59" t="s">
        <v>10</v>
      </c>
      <c r="B17" s="45" t="s">
        <v>56</v>
      </c>
      <c r="C17" s="2" t="str">
        <f>VLOOKUP($H12,'ITIS - Docenti'!$G$4:$AO$93,35,FALSE)</f>
        <v>Niglio</v>
      </c>
      <c r="D17" s="39" t="str">
        <f>VLOOKUP($H12,'ITIS - Docenti'!$M$4:$AO$93,29,FALSE)</f>
        <v>Cornacchia</v>
      </c>
      <c r="E17" s="39" t="str">
        <f>VLOOKUP($H12,'ITIS - Docenti'!$S$4:$AO$93,23,FALSE)</f>
        <v>Pallotta</v>
      </c>
      <c r="F17" s="39" t="str">
        <f>VLOOKUP($H12,'ITIS - Docenti'!$Y$4:$AO$93,17,FALSE)</f>
        <v>Riviello</v>
      </c>
      <c r="G17" s="39" t="str">
        <f>VLOOKUP($H12,'ITIS - Docenti'!$AE$4:$AO$93,11,FALSE)</f>
        <v>Fabrizio</v>
      </c>
      <c r="H17" s="40" t="str">
        <f>VLOOKUP($H12,'ITIS - Docenti'!$AK$4:$AO$93,5,FALSE)</f>
        <v>Pellegrino</v>
      </c>
    </row>
    <row r="18" spans="1:8" ht="50.1" customHeight="1">
      <c r="A18" s="59" t="s">
        <v>11</v>
      </c>
      <c r="B18" s="45" t="s">
        <v>57</v>
      </c>
      <c r="C18" s="2" t="str">
        <f>VLOOKUP($H12,'ITIS - Docenti'!$H$4:$AO$93,34,FALSE)</f>
        <v>Genco</v>
      </c>
      <c r="D18" s="39" t="str">
        <f>VLOOKUP($H12,'ITIS - Docenti'!$N$4:$AO$93,28,FALSE)</f>
        <v>Lopedota</v>
      </c>
      <c r="E18" s="39" t="str">
        <f>VLOOKUP($H12,'ITIS - Docenti'!$T$4:$AO$93,22,FALSE)</f>
        <v>Conca</v>
      </c>
      <c r="F18" s="39" t="str">
        <f>VLOOKUP($H12,'ITIS - Docenti'!$Z$4:$AO$93,16,FALSE)</f>
        <v>Riviello</v>
      </c>
      <c r="G18" s="39" t="str">
        <f>VLOOKUP($H12,'ITIS - Docenti'!$AF$4:$AO$93,10,FALSE)</f>
        <v>Pallotta</v>
      </c>
      <c r="H18" s="40" t="str">
        <f>VLOOKUP($H12,'ITIS - Docenti'!$AL$4:$AO$93,4,FALSE)</f>
        <v>Galtieri</v>
      </c>
    </row>
    <row r="19" spans="1:8" ht="50.1" customHeight="1">
      <c r="A19" s="59" t="s">
        <v>12</v>
      </c>
      <c r="B19" s="45" t="s">
        <v>58</v>
      </c>
      <c r="C19" s="2" t="str">
        <f>VLOOKUP($H12,'ITIS - Docenti'!$I$4:$AO$93,33,FALSE)</f>
        <v>Riviello</v>
      </c>
      <c r="D19" s="39" t="str">
        <f>VLOOKUP($H12,'ITIS - Docenti'!$O$4:$AO$93,27,FALSE)</f>
        <v>Flaccomio</v>
      </c>
      <c r="E19" s="39" t="str">
        <f>VLOOKUP($H12,'ITIS - Docenti'!$U$4:$AO$93,21,FALSE)</f>
        <v>Conca</v>
      </c>
      <c r="F19" s="39" t="str">
        <f>VLOOKUP($H12,'ITIS - Docenti'!$AA$4:$AO$93,15,FALSE)</f>
        <v>Flaccomio</v>
      </c>
      <c r="G19" s="39" t="str">
        <f>VLOOKUP($H12,'ITIS - Docenti'!$AG$4:$AO$93,9,FALSE)</f>
        <v>Pallotta</v>
      </c>
      <c r="H19" s="40" t="str">
        <f>VLOOKUP($H12,'ITIS - Docenti'!$AM$4:$AO$93,3,FALSE)</f>
        <v>Paterno</v>
      </c>
    </row>
    <row r="20" spans="1:8" ht="50.1" customHeight="1" thickBot="1">
      <c r="A20" s="60" t="s">
        <v>13</v>
      </c>
      <c r="B20" s="52" t="s">
        <v>59</v>
      </c>
      <c r="C20" s="3" t="str">
        <f>IF(ISNA(VLOOKUP($H12,'ITIS - Docenti'!$J$4:$AO$93,32,FALSE)),"",VLOOKUP($H12,'ITIS - Docenti'!$J$4:$AO$93,32,FALSE))</f>
        <v/>
      </c>
      <c r="D20" s="41" t="str">
        <f>IF(ISNA(VLOOKUP($H12,'ITIS - Docenti'!$P$4:$AO$93,26,FALSE)),"",VLOOKUP($H12,'ITIS - Docenti'!$P$4:$AO$93,26,FALSE))</f>
        <v/>
      </c>
      <c r="E20" s="41" t="str">
        <f>IF(ISNA(VLOOKUP($H12,'ITIS - Docenti'!$V$4:$AO$93,20,FALSE)),"",VLOOKUP($H12,'ITIS - Docenti'!$V$4:$AO$93,20,FALSE))</f>
        <v/>
      </c>
      <c r="F20" s="41" t="str">
        <f>IF(ISNA(VLOOKUP($H12,'ITIS - Docenti'!$AB$4:$AO$93,14,FALSE)),"",VLOOKUP($H12,'ITIS - Docenti'!$AB$4:$AO$93,14,FALSE))</f>
        <v/>
      </c>
      <c r="G20" s="41" t="str">
        <f>IF(ISNA(VLOOKUP($H12,'ITIS - Docenti'!$AH$4:$AO$93,8,FALSE)),"",VLOOKUP($H12,'ITIS - Docenti'!$AH$4:$AO$93,8,FALSE))</f>
        <v/>
      </c>
      <c r="H20" s="42" t="str">
        <f>IF(ISNA(VLOOKUP($H12,'ITIS - Docenti'!$AN$4:$AO$93,2,FALSE)),"",VLOOKUP($H12,'ITIS - Docenti'!$AN$4:$AO$93,2,FALSE))</f>
        <v/>
      </c>
    </row>
    <row r="22" spans="1:8" ht="18.75" thickBot="1"/>
    <row r="23" spans="1:8" ht="27">
      <c r="A23" s="236" t="s">
        <v>8</v>
      </c>
      <c r="B23" s="237"/>
      <c r="C23" s="240" t="s">
        <v>60</v>
      </c>
      <c r="D23" s="241"/>
      <c r="E23" s="241"/>
      <c r="F23" s="241"/>
      <c r="G23" s="242"/>
      <c r="H23" s="243" t="s">
        <v>84</v>
      </c>
    </row>
    <row r="24" spans="1:8" ht="27.75" thickBot="1">
      <c r="A24" s="238"/>
      <c r="B24" s="239"/>
      <c r="C24" s="245">
        <f>'ITIS - Docenti'!AJ1</f>
        <v>0</v>
      </c>
      <c r="D24" s="246"/>
      <c r="E24" s="246"/>
      <c r="F24" s="246"/>
      <c r="G24" s="247"/>
      <c r="H24" s="244"/>
    </row>
    <row r="25" spans="1:8" ht="50.1" customHeight="1" thickBot="1">
      <c r="A25" s="58"/>
      <c r="B25" s="57" t="s">
        <v>55</v>
      </c>
      <c r="C25" s="53" t="s">
        <v>2</v>
      </c>
      <c r="D25" s="54" t="s">
        <v>3</v>
      </c>
      <c r="E25" s="54" t="s">
        <v>4</v>
      </c>
      <c r="F25" s="54" t="s">
        <v>5</v>
      </c>
      <c r="G25" s="54" t="s">
        <v>6</v>
      </c>
      <c r="H25" s="51" t="s">
        <v>7</v>
      </c>
    </row>
    <row r="26" spans="1:8" ht="50.1" customHeight="1">
      <c r="A26" s="59" t="s">
        <v>9</v>
      </c>
      <c r="B26" s="45" t="s">
        <v>53</v>
      </c>
      <c r="C26" s="4" t="str">
        <f>VLOOKUP($H23,'ITIS - Docenti'!$E$4:$AO$93,37,FALSE)</f>
        <v>Niglio</v>
      </c>
      <c r="D26" s="47" t="str">
        <f>VLOOKUP($H23,'ITIS - Docenti'!$K$4:$AO$93,31,FALSE)</f>
        <v>Ciccimarra</v>
      </c>
      <c r="E26" s="47" t="str">
        <f>VLOOKUP($H23,'ITIS - Docenti'!$Q$4:$AO$93,25,FALSE)</f>
        <v>Riviello</v>
      </c>
      <c r="F26" s="47" t="str">
        <f>VLOOKUP($H23,'ITIS - Docenti'!$W$4:$AO$93,19,FALSE)</f>
        <v>Cariello</v>
      </c>
      <c r="G26" s="47" t="str">
        <f>VLOOKUP($H23,'ITIS - Docenti'!$AC$4:$AO$93,13,FALSE)</f>
        <v>PerrucciF</v>
      </c>
      <c r="H26" s="48" t="str">
        <f>VLOOKUP($H23,'ITIS - Docenti'!$AI$4:$AO$93,7,FALSE)</f>
        <v>Ciccimarra</v>
      </c>
    </row>
    <row r="27" spans="1:8" ht="50.1" customHeight="1">
      <c r="A27" s="59" t="s">
        <v>10</v>
      </c>
      <c r="B27" s="45" t="s">
        <v>54</v>
      </c>
      <c r="C27" s="2" t="str">
        <f>VLOOKUP($H23,'ITIS - Docenti'!$F$4:$AO$93,36,FALSE)</f>
        <v>Riviello</v>
      </c>
      <c r="D27" s="39" t="str">
        <f>VLOOKUP($H23,'ITIS - Docenti'!$L$4:$AO$93,30,FALSE)</f>
        <v>PerrucciF</v>
      </c>
      <c r="E27" s="39" t="str">
        <f>VLOOKUP($H23,'ITIS - Docenti'!$R$4:$AO$93,24,FALSE)</f>
        <v>Riviello</v>
      </c>
      <c r="F27" s="39" t="str">
        <f>VLOOKUP($H23,'ITIS - Docenti'!$X$4:$AO$93,18,FALSE)</f>
        <v>Niglio</v>
      </c>
      <c r="G27" s="39" t="str">
        <f>VLOOKUP($H23,'ITIS - Docenti'!$AD$4:$AO$93,12,FALSE)</f>
        <v>Fabrizio</v>
      </c>
      <c r="H27" s="40" t="str">
        <f>VLOOKUP($H23,'ITIS - Docenti'!$AJ$4:$AO$93,6,FALSE)</f>
        <v>Ciccimarra</v>
      </c>
    </row>
    <row r="28" spans="1:8" ht="50.1" customHeight="1">
      <c r="A28" s="59" t="s">
        <v>10</v>
      </c>
      <c r="B28" s="45" t="s">
        <v>56</v>
      </c>
      <c r="C28" s="2" t="str">
        <f>VLOOKUP($H23,'ITIS - Docenti'!$G$4:$AO$93,35,FALSE)</f>
        <v>PerrucciF</v>
      </c>
      <c r="D28" s="39" t="str">
        <f>VLOOKUP($H23,'ITIS - Docenti'!$M$4:$AO$93,29,FALSE)</f>
        <v>Stimola</v>
      </c>
      <c r="E28" s="39" t="str">
        <f>VLOOKUP($H23,'ITIS - Docenti'!$S$4:$AO$93,23,FALSE)</f>
        <v>Stimola</v>
      </c>
      <c r="F28" s="39" t="str">
        <f>VLOOKUP($H23,'ITIS - Docenti'!$Y$4:$AO$93,17,FALSE)</f>
        <v>Stimola</v>
      </c>
      <c r="G28" s="39" t="str">
        <f>VLOOKUP($H23,'ITIS - Docenti'!$AE$4:$AO$93,11,FALSE)</f>
        <v>Lopedota</v>
      </c>
      <c r="H28" s="40" t="str">
        <f>VLOOKUP($H23,'ITIS - Docenti'!$AK$4:$AO$93,5,FALSE)</f>
        <v>Galtieri</v>
      </c>
    </row>
    <row r="29" spans="1:8" ht="50.1" customHeight="1">
      <c r="A29" s="59" t="s">
        <v>11</v>
      </c>
      <c r="B29" s="45" t="s">
        <v>57</v>
      </c>
      <c r="C29" s="2" t="str">
        <f>VLOOKUP($H23,'ITIS - Docenti'!$H$4:$AO$93,34,FALSE)</f>
        <v>Flaccomio</v>
      </c>
      <c r="D29" s="39" t="str">
        <f>VLOOKUP($H23,'ITIS - Docenti'!$N$4:$AO$93,28,FALSE)</f>
        <v>Stimola</v>
      </c>
      <c r="E29" s="39" t="str">
        <f>VLOOKUP($H23,'ITIS - Docenti'!$T$4:$AO$93,22,FALSE)</f>
        <v>Stimola</v>
      </c>
      <c r="F29" s="39" t="str">
        <f>VLOOKUP($H23,'ITIS - Docenti'!$Z$4:$AO$93,16,FALSE)</f>
        <v>Cimino</v>
      </c>
      <c r="G29" s="39" t="str">
        <f>VLOOKUP($H23,'ITIS - Docenti'!$AF$4:$AO$93,10,FALSE)</f>
        <v>PerrucciF</v>
      </c>
      <c r="H29" s="40" t="str">
        <f>VLOOKUP($H23,'ITIS - Docenti'!$AL$4:$AO$93,4,FALSE)</f>
        <v>Genco</v>
      </c>
    </row>
    <row r="30" spans="1:8" ht="50.1" customHeight="1">
      <c r="A30" s="59" t="s">
        <v>12</v>
      </c>
      <c r="B30" s="45" t="s">
        <v>58</v>
      </c>
      <c r="C30" s="2" t="str">
        <f>VLOOKUP($H23,'ITIS - Docenti'!$I$4:$AO$93,33,FALSE)</f>
        <v>Scarati</v>
      </c>
      <c r="D30" s="39" t="str">
        <f>VLOOKUP($H23,'ITIS - Docenti'!$O$4:$AO$93,27,FALSE)</f>
        <v>Cariello</v>
      </c>
      <c r="E30" s="39" t="str">
        <f>VLOOKUP($H23,'ITIS - Docenti'!$U$4:$AO$93,21,FALSE)</f>
        <v>Niglio</v>
      </c>
      <c r="F30" s="39" t="str">
        <f>VLOOKUP($H23,'ITIS - Docenti'!$AA$4:$AO$93,15,FALSE)</f>
        <v>Cimino</v>
      </c>
      <c r="G30" s="39" t="str">
        <f>VLOOKUP($H23,'ITIS - Docenti'!$AG$4:$AO$93,9,FALSE)</f>
        <v>Cornacchia</v>
      </c>
      <c r="H30" s="40" t="str">
        <f>VLOOKUP($H23,'ITIS - Docenti'!$AM$4:$AO$93,3,FALSE)</f>
        <v>Stimola</v>
      </c>
    </row>
    <row r="31" spans="1:8" ht="50.1" customHeight="1" thickBot="1">
      <c r="A31" s="60" t="s">
        <v>13</v>
      </c>
      <c r="B31" s="52" t="s">
        <v>59</v>
      </c>
      <c r="C31" s="3" t="str">
        <f>IF(ISNA(VLOOKUP($H23,'ITIS - Docenti'!$J$4:$AO$93,32,FALSE)),"",VLOOKUP($H23,'ITIS - Docenti'!$J$4:$AO$93,32,FALSE))</f>
        <v/>
      </c>
      <c r="D31" s="41" t="str">
        <f>IF(ISNA(VLOOKUP($H23,'ITIS - Docenti'!$P$4:$AO$93,26,FALSE)),"",VLOOKUP($H23,'ITIS - Docenti'!$P$4:$AO$93,26,FALSE))</f>
        <v/>
      </c>
      <c r="E31" s="41" t="str">
        <f>IF(ISNA(VLOOKUP($H23,'ITIS - Docenti'!$V$4:$AO$93,20,FALSE)),"",VLOOKUP($H23,'ITIS - Docenti'!$V$4:$AO$93,20,FALSE))</f>
        <v/>
      </c>
      <c r="F31" s="41" t="str">
        <f>IF(ISNA(VLOOKUP($H23,'ITIS - Docenti'!$AB$4:$AO$93,14,FALSE)),"",VLOOKUP($H23,'ITIS - Docenti'!$AB$4:$AO$93,14,FALSE))</f>
        <v/>
      </c>
      <c r="G31" s="41" t="str">
        <f>IF(ISNA(VLOOKUP($H23,'ITIS - Docenti'!$AH$4:$AO$93,8,FALSE)),"",VLOOKUP($H23,'ITIS - Docenti'!$AH$4:$AO$93,8,FALSE))</f>
        <v/>
      </c>
      <c r="H31" s="42" t="str">
        <f>IF(ISNA(VLOOKUP($H23,'ITIS - Docenti'!$AN$4:$AO$93,2,FALSE)),"",VLOOKUP($H23,'ITIS - Docenti'!$AN$4:$AO$93,2,FALSE))</f>
        <v/>
      </c>
    </row>
    <row r="32" spans="1:8">
      <c r="A32" s="61"/>
      <c r="B32" s="55"/>
    </row>
    <row r="33" spans="1:8" ht="18.75" thickBot="1"/>
    <row r="34" spans="1:8" ht="27">
      <c r="A34" s="236" t="s">
        <v>8</v>
      </c>
      <c r="B34" s="237"/>
      <c r="C34" s="240" t="s">
        <v>60</v>
      </c>
      <c r="D34" s="241"/>
      <c r="E34" s="241"/>
      <c r="F34" s="241"/>
      <c r="G34" s="242"/>
      <c r="H34" s="243" t="s">
        <v>85</v>
      </c>
    </row>
    <row r="35" spans="1:8" ht="27.75" thickBot="1">
      <c r="A35" s="238"/>
      <c r="B35" s="239"/>
      <c r="C35" s="245">
        <f>'ITIS - Docenti'!AJ1</f>
        <v>0</v>
      </c>
      <c r="D35" s="246"/>
      <c r="E35" s="246"/>
      <c r="F35" s="246"/>
      <c r="G35" s="247"/>
      <c r="H35" s="244"/>
    </row>
    <row r="36" spans="1:8" ht="50.1" customHeight="1" thickBot="1">
      <c r="A36" s="58"/>
      <c r="B36" s="57" t="s">
        <v>55</v>
      </c>
      <c r="C36" s="53" t="s">
        <v>2</v>
      </c>
      <c r="D36" s="54" t="s">
        <v>3</v>
      </c>
      <c r="E36" s="54" t="s">
        <v>4</v>
      </c>
      <c r="F36" s="54" t="s">
        <v>5</v>
      </c>
      <c r="G36" s="54" t="s">
        <v>6</v>
      </c>
      <c r="H36" s="51" t="s">
        <v>7</v>
      </c>
    </row>
    <row r="37" spans="1:8" ht="50.1" customHeight="1">
      <c r="A37" s="59" t="s">
        <v>9</v>
      </c>
      <c r="B37" s="45" t="s">
        <v>53</v>
      </c>
      <c r="C37" s="4" t="str">
        <f>VLOOKUP($H34,'ITIS - Docenti'!$E$4:$AO$93,37,FALSE)</f>
        <v>Moramarco A</v>
      </c>
      <c r="D37" s="47" t="str">
        <f>VLOOKUP($H34,'ITIS - Docenti'!$K$4:$AO$93,31,FALSE)</f>
        <v>Moramarco A</v>
      </c>
      <c r="E37" s="47" t="str">
        <f>VLOOKUP($H34,'ITIS - Docenti'!$Q$4:$AO$93,25,FALSE)</f>
        <v>Ciccimarra</v>
      </c>
      <c r="F37" s="47" t="str">
        <f>VLOOKUP($H34,'ITIS - Docenti'!$W$4:$AO$93,19,FALSE)</f>
        <v>Costantino</v>
      </c>
      <c r="G37" s="47" t="str">
        <f>VLOOKUP($H34,'ITIS - Docenti'!$AC$4:$AO$93,13,FALSE)</f>
        <v>Laurieri</v>
      </c>
      <c r="H37" s="48" t="str">
        <f>VLOOKUP($H34,'ITIS - Docenti'!$AI$4:$AO$93,7,FALSE)</f>
        <v>Stimola</v>
      </c>
    </row>
    <row r="38" spans="1:8" ht="50.1" customHeight="1">
      <c r="A38" s="59" t="s">
        <v>10</v>
      </c>
      <c r="B38" s="45" t="s">
        <v>54</v>
      </c>
      <c r="C38" s="2" t="str">
        <f>VLOOKUP($H34,'ITIS - Docenti'!$F$4:$AO$93,36,FALSE)</f>
        <v>Fabrizio</v>
      </c>
      <c r="D38" s="39" t="str">
        <f>VLOOKUP($H34,'ITIS - Docenti'!$L$4:$AO$93,30,FALSE)</f>
        <v>Costantino</v>
      </c>
      <c r="E38" s="39" t="str">
        <f>VLOOKUP($H34,'ITIS - Docenti'!$R$4:$AO$93,24,FALSE)</f>
        <v>Costantino</v>
      </c>
      <c r="F38" s="39" t="str">
        <f>VLOOKUP($H34,'ITIS - Docenti'!$X$4:$AO$93,18,FALSE)</f>
        <v>Costantino</v>
      </c>
      <c r="G38" s="39" t="str">
        <f>VLOOKUP($H34,'ITIS - Docenti'!$AD$4:$AO$93,12,FALSE)</f>
        <v>Moramarco A</v>
      </c>
      <c r="H38" s="40" t="str">
        <f>VLOOKUP($H34,'ITIS - Docenti'!$AJ$4:$AO$93,6,FALSE)</f>
        <v>Loiudice</v>
      </c>
    </row>
    <row r="39" spans="1:8" ht="50.1" customHeight="1">
      <c r="A39" s="59" t="s">
        <v>10</v>
      </c>
      <c r="B39" s="45" t="s">
        <v>56</v>
      </c>
      <c r="C39" s="2" t="str">
        <f>VLOOKUP($H34,'ITIS - Docenti'!$G$4:$AO$93,35,FALSE)</f>
        <v>Loiudice</v>
      </c>
      <c r="D39" s="39" t="str">
        <f>VLOOKUP($H34,'ITIS - Docenti'!$M$4:$AO$93,29,FALSE)</f>
        <v>Costantino</v>
      </c>
      <c r="E39" s="39" t="str">
        <f>VLOOKUP($H34,'ITIS - Docenti'!$S$4:$AO$93,23,FALSE)</f>
        <v>Cariello</v>
      </c>
      <c r="F39" s="39" t="str">
        <f>VLOOKUP($H34,'ITIS - Docenti'!$Y$4:$AO$93,17,FALSE)</f>
        <v>Cariello</v>
      </c>
      <c r="G39" s="39" t="str">
        <f>VLOOKUP($H34,'ITIS - Docenti'!$AE$4:$AO$93,11,FALSE)</f>
        <v>Stimola</v>
      </c>
      <c r="H39" s="40" t="str">
        <f>VLOOKUP($H34,'ITIS - Docenti'!$AK$4:$AO$93,5,FALSE)</f>
        <v>Ciccimarra</v>
      </c>
    </row>
    <row r="40" spans="1:8" ht="50.1" customHeight="1">
      <c r="A40" s="59" t="s">
        <v>11</v>
      </c>
      <c r="B40" s="45" t="s">
        <v>57</v>
      </c>
      <c r="C40" s="2" t="str">
        <f>VLOOKUP($H34,'ITIS - Docenti'!$H$4:$AO$93,34,FALSE)</f>
        <v>Laurieri</v>
      </c>
      <c r="D40" s="39" t="str">
        <f>VLOOKUP($H34,'ITIS - Docenti'!$N$4:$AO$93,28,FALSE)</f>
        <v>Flaccomio</v>
      </c>
      <c r="E40" s="39" t="str">
        <f>VLOOKUP($H34,'ITIS - Docenti'!$T$4:$AO$93,22,FALSE)</f>
        <v>Scarati</v>
      </c>
      <c r="F40" s="39" t="str">
        <f>VLOOKUP($H34,'ITIS - Docenti'!$Z$4:$AO$93,16,FALSE)</f>
        <v>Moramarco A</v>
      </c>
      <c r="G40" s="39" t="str">
        <f>VLOOKUP($H34,'ITIS - Docenti'!$AF$4:$AO$93,10,FALSE)</f>
        <v>Stimola</v>
      </c>
      <c r="H40" s="40" t="str">
        <f>VLOOKUP($H34,'ITIS - Docenti'!$AL$4:$AO$93,4,FALSE)</f>
        <v>Ciccimarra</v>
      </c>
    </row>
    <row r="41" spans="1:8" ht="50.1" customHeight="1">
      <c r="A41" s="59" t="s">
        <v>12</v>
      </c>
      <c r="B41" s="45" t="s">
        <v>58</v>
      </c>
      <c r="C41" s="2" t="str">
        <f>VLOOKUP($H34,'ITIS - Docenti'!$I$4:$AO$93,33,FALSE)</f>
        <v>Costantino</v>
      </c>
      <c r="D41" s="39" t="str">
        <f>VLOOKUP($H34,'ITIS - Docenti'!$O$4:$AO$93,27,FALSE)</f>
        <v>Stimola</v>
      </c>
      <c r="E41" s="39" t="str">
        <f>VLOOKUP($H34,'ITIS - Docenti'!$U$4:$AO$93,21,FALSE)</f>
        <v>Stimola</v>
      </c>
      <c r="F41" s="39" t="str">
        <f>VLOOKUP($H34,'ITIS - Docenti'!$AA$4:$AO$93,15,FALSE)</f>
        <v>Laurieri</v>
      </c>
      <c r="G41" s="39" t="str">
        <f>VLOOKUP($H34,'ITIS - Docenti'!$AG$4:$AO$93,9,FALSE)</f>
        <v>Scarati</v>
      </c>
      <c r="H41" s="40" t="str">
        <f>VLOOKUP($H34,'ITIS - Docenti'!$AM$4:$AO$93,3,FALSE)</f>
        <v>Genco</v>
      </c>
    </row>
    <row r="42" spans="1:8" ht="50.1" customHeight="1" thickBot="1">
      <c r="A42" s="60" t="s">
        <v>13</v>
      </c>
      <c r="B42" s="52" t="s">
        <v>59</v>
      </c>
      <c r="C42" s="3" t="str">
        <f>IF(ISNA(VLOOKUP($H34,'ITIS - Docenti'!$J$4:$AO$93,32,FALSE)),"",VLOOKUP($H34,'ITIS - Docenti'!$J$4:$AO$93,32,FALSE))</f>
        <v/>
      </c>
      <c r="D42" s="41" t="str">
        <f>IF(ISNA(VLOOKUP($H34,'ITIS - Docenti'!$P$4:$AO$93,26,FALSE)),"",VLOOKUP($H34,'ITIS - Docenti'!$P$4:$AO$93,26,FALSE))</f>
        <v/>
      </c>
      <c r="E42" s="41" t="str">
        <f>IF(ISNA(VLOOKUP($H34,'ITIS - Docenti'!$V$4:$AO$93,20,FALSE)),"",VLOOKUP($H34,'ITIS - Docenti'!$V$4:$AO$93,20,FALSE))</f>
        <v/>
      </c>
      <c r="F42" s="41" t="str">
        <f>IF(ISNA(VLOOKUP($H34,'ITIS - Docenti'!$AB$4:$AO$93,14,FALSE)),"",VLOOKUP($H34,'ITIS - Docenti'!$AB$4:$AO$93,14,FALSE))</f>
        <v/>
      </c>
      <c r="G42" s="41" t="str">
        <f>IF(ISNA(VLOOKUP($H34,'ITIS - Docenti'!$AH$4:$AO$93,8,FALSE)),"",VLOOKUP($H34,'ITIS - Docenti'!$AH$4:$AO$93,8,FALSE))</f>
        <v/>
      </c>
      <c r="H42" s="42" t="str">
        <f>IF(ISNA(VLOOKUP($H34,'ITIS - Docenti'!$AN$4:$AO$93,2,FALSE)),"",VLOOKUP($H34,'ITIS - Docenti'!$AN$4:$AO$93,2,FALSE))</f>
        <v/>
      </c>
    </row>
    <row r="44" spans="1:8" ht="18.75" thickBot="1"/>
    <row r="45" spans="1:8" ht="27">
      <c r="A45" s="236" t="s">
        <v>8</v>
      </c>
      <c r="B45" s="237"/>
      <c r="C45" s="240" t="s">
        <v>60</v>
      </c>
      <c r="D45" s="241"/>
      <c r="E45" s="241"/>
      <c r="F45" s="241"/>
      <c r="G45" s="242"/>
      <c r="H45" s="243" t="s">
        <v>71</v>
      </c>
    </row>
    <row r="46" spans="1:8" ht="27.75" thickBot="1">
      <c r="A46" s="238"/>
      <c r="B46" s="239"/>
      <c r="C46" s="245">
        <f>'ITIS - Docenti'!AJ1</f>
        <v>0</v>
      </c>
      <c r="D46" s="246"/>
      <c r="E46" s="246"/>
      <c r="F46" s="246"/>
      <c r="G46" s="247"/>
      <c r="H46" s="248"/>
    </row>
    <row r="47" spans="1:8" ht="50.1" customHeight="1" thickBot="1">
      <c r="A47" s="58"/>
      <c r="B47" s="57" t="s">
        <v>55</v>
      </c>
      <c r="C47" s="53" t="s">
        <v>2</v>
      </c>
      <c r="D47" s="54" t="s">
        <v>3</v>
      </c>
      <c r="E47" s="54" t="s">
        <v>4</v>
      </c>
      <c r="F47" s="54" t="s">
        <v>5</v>
      </c>
      <c r="G47" s="54" t="s">
        <v>6</v>
      </c>
      <c r="H47" s="51" t="s">
        <v>7</v>
      </c>
    </row>
    <row r="48" spans="1:8" ht="50.1" customHeight="1">
      <c r="A48" s="59" t="s">
        <v>9</v>
      </c>
      <c r="B48" s="45" t="s">
        <v>53</v>
      </c>
      <c r="C48" s="4" t="str">
        <f>VLOOKUP($H45,'ITIS - Docenti'!$E$4:$AO$93,37,FALSE)</f>
        <v>Cariello</v>
      </c>
      <c r="D48" s="47" t="str">
        <f>VLOOKUP($H45,'ITIS - Docenti'!$K$4:$AO$93,31,FALSE)</f>
        <v>Laurieri</v>
      </c>
      <c r="E48" s="47" t="str">
        <f>VLOOKUP($H45,'ITIS - Docenti'!$Q$4:$AO$93,25,FALSE)</f>
        <v>Caponio</v>
      </c>
      <c r="F48" s="47" t="str">
        <f>VLOOKUP($H45,'ITIS - Docenti'!$W$4:$AO$93,19,FALSE)</f>
        <v>Incampo</v>
      </c>
      <c r="G48" s="47" t="str">
        <f>VLOOKUP($H45,'ITIS - Docenti'!$AC$4:$AO$93,13,FALSE)</f>
        <v>Calia</v>
      </c>
      <c r="H48" s="48" t="str">
        <f>VLOOKUP($H45,'ITIS - Docenti'!$AI$4:$AO$93,7,FALSE)</f>
        <v>Pellegrino</v>
      </c>
    </row>
    <row r="49" spans="1:8" ht="50.1" customHeight="1">
      <c r="A49" s="59" t="s">
        <v>10</v>
      </c>
      <c r="B49" s="45" t="s">
        <v>54</v>
      </c>
      <c r="C49" s="2" t="str">
        <f>VLOOKUP($H45,'ITIS - Docenti'!$F$4:$AO$93,36,FALSE)</f>
        <v>Pellegrino</v>
      </c>
      <c r="D49" s="39" t="str">
        <f>VLOOKUP($H45,'ITIS - Docenti'!$L$4:$AO$93,30,FALSE)</f>
        <v>Pellegrino</v>
      </c>
      <c r="E49" s="39" t="str">
        <f>VLOOKUP($H45,'ITIS - Docenti'!$R$4:$AO$93,24,FALSE)</f>
        <v>Caponio</v>
      </c>
      <c r="F49" s="39" t="str">
        <f>VLOOKUP($H45,'ITIS - Docenti'!$X$4:$AO$93,18,FALSE)</f>
        <v>Cariello</v>
      </c>
      <c r="G49" s="39" t="str">
        <f>VLOOKUP($H45,'ITIS - Docenti'!$AD$4:$AO$93,12,FALSE)</f>
        <v>Calia</v>
      </c>
      <c r="H49" s="40" t="str">
        <f>VLOOKUP($H45,'ITIS - Docenti'!$AJ$4:$AO$93,6,FALSE)</f>
        <v>Calia</v>
      </c>
    </row>
    <row r="50" spans="1:8" ht="50.1" customHeight="1">
      <c r="A50" s="59" t="s">
        <v>10</v>
      </c>
      <c r="B50" s="45" t="s">
        <v>56</v>
      </c>
      <c r="C50" s="2" t="str">
        <f>VLOOKUP($H45,'ITIS - Docenti'!$G$4:$AO$93,35,FALSE)</f>
        <v>Calia</v>
      </c>
      <c r="D50" s="39" t="str">
        <f>VLOOKUP($H45,'ITIS - Docenti'!$M$4:$AO$93,29,FALSE)</f>
        <v>Loiudice</v>
      </c>
      <c r="E50" s="39" t="str">
        <f>VLOOKUP($H45,'ITIS - Docenti'!$S$4:$AO$93,23,FALSE)</f>
        <v>Genco</v>
      </c>
      <c r="F50" s="39" t="str">
        <f>VLOOKUP($H45,'ITIS - Docenti'!$Y$4:$AO$93,17,FALSE)</f>
        <v>Laurieri</v>
      </c>
      <c r="G50" s="39" t="str">
        <f>VLOOKUP($H45,'ITIS - Docenti'!$AE$4:$AO$93,11,FALSE)</f>
        <v>Laurieri</v>
      </c>
      <c r="H50" s="40" t="str">
        <f>VLOOKUP($H45,'ITIS - Docenti'!$AK$4:$AO$93,5,FALSE)</f>
        <v>Loiudice</v>
      </c>
    </row>
    <row r="51" spans="1:8" ht="50.1" customHeight="1">
      <c r="A51" s="59" t="s">
        <v>11</v>
      </c>
      <c r="B51" s="45" t="s">
        <v>57</v>
      </c>
      <c r="C51" s="2" t="str">
        <f>VLOOKUP($H45,'ITIS - Docenti'!$H$4:$AO$93,34,FALSE)</f>
        <v>Grieco</v>
      </c>
      <c r="D51" s="39" t="str">
        <f>VLOOKUP($H45,'ITIS - Docenti'!$N$4:$AO$93,28,FALSE)</f>
        <v>Scarati</v>
      </c>
      <c r="E51" s="39" t="str">
        <f>VLOOKUP($H45,'ITIS - Docenti'!$T$4:$AO$93,22,FALSE)</f>
        <v>Calia</v>
      </c>
      <c r="F51" s="39" t="str">
        <f>VLOOKUP($H45,'ITIS - Docenti'!$Z$4:$AO$93,16,FALSE)</f>
        <v>Flaccomio</v>
      </c>
      <c r="G51" s="39" t="str">
        <f>VLOOKUP($H45,'ITIS - Docenti'!$AF$4:$AO$93,10,FALSE)</f>
        <v>Caponio</v>
      </c>
      <c r="H51" s="40" t="str">
        <f>VLOOKUP($H45,'ITIS - Docenti'!$AL$4:$AO$93,4,FALSE)</f>
        <v>Incampo</v>
      </c>
    </row>
    <row r="52" spans="1:8" ht="50.1" customHeight="1">
      <c r="A52" s="59" t="s">
        <v>12</v>
      </c>
      <c r="B52" s="45" t="s">
        <v>58</v>
      </c>
      <c r="C52" s="2" t="str">
        <f>VLOOKUP($H45,'ITIS - Docenti'!$I$4:$AO$93,33,FALSE)</f>
        <v>Grieco</v>
      </c>
      <c r="D52" s="39" t="str">
        <f>VLOOKUP($H45,'ITIS - Docenti'!$O$4:$AO$93,27,FALSE)</f>
        <v>Calia</v>
      </c>
      <c r="E52" s="39" t="str">
        <f>VLOOKUP($H45,'ITIS - Docenti'!$U$4:$AO$93,21,FALSE)</f>
        <v>Flaccomio</v>
      </c>
      <c r="F52" s="39" t="str">
        <f>VLOOKUP($H45,'ITIS - Docenti'!$AA$4:$AO$93,15,FALSE)</f>
        <v>Pellegrino</v>
      </c>
      <c r="G52" s="39" t="str">
        <f>VLOOKUP($H45,'ITIS - Docenti'!$AG$4:$AO$93,9,FALSE)</f>
        <v>Grieco</v>
      </c>
      <c r="H52" s="40" t="str">
        <f>VLOOKUP($H45,'ITIS - Docenti'!$AM$4:$AO$93,3,FALSE)</f>
        <v>Scarati</v>
      </c>
    </row>
    <row r="53" spans="1:8" ht="50.1" customHeight="1" thickBot="1">
      <c r="A53" s="60" t="s">
        <v>13</v>
      </c>
      <c r="B53" s="52" t="s">
        <v>59</v>
      </c>
      <c r="C53" s="3" t="str">
        <f>IF(ISNA(VLOOKUP($H45,'ITIS - Docenti'!$J$4:$AO$93,32,FALSE)),"",VLOOKUP($H45,'ITIS - Docenti'!$J$4:$AO$93,32,FALSE))</f>
        <v/>
      </c>
      <c r="D53" s="41" t="str">
        <f>IF(ISNA(VLOOKUP($H45,'ITIS - Docenti'!$P$4:$AO$93,26,FALSE)),"",VLOOKUP($H45,'ITIS - Docenti'!$P$4:$AO$93,26,FALSE))</f>
        <v/>
      </c>
      <c r="E53" s="41" t="str">
        <f>IF(ISNA(VLOOKUP($H45,'ITIS - Docenti'!$V$4:$AO$93,20,FALSE)),"",VLOOKUP($H45,'ITIS - Docenti'!$V$4:$AO$93,20,FALSE))</f>
        <v/>
      </c>
      <c r="F53" s="41" t="str">
        <f>IF(ISNA(VLOOKUP($H45,'ITIS - Docenti'!$AB$4:$AO$93,14,FALSE)),"",VLOOKUP($H45,'ITIS - Docenti'!$AB$4:$AO$93,14,FALSE))</f>
        <v/>
      </c>
      <c r="G53" s="41" t="str">
        <f>IF(ISNA(VLOOKUP($H45,'ITIS - Docenti'!$AH$4:$AO$93,8,FALSE)),"",VLOOKUP($H45,'ITIS - Docenti'!$AH$4:$AO$93,8,FALSE))</f>
        <v/>
      </c>
      <c r="H53" s="42" t="str">
        <f>IF(ISNA(VLOOKUP($H45,'ITIS - Docenti'!$AN$4:$AO$93,2,FALSE)),"",VLOOKUP($H45,'ITIS - Docenti'!$AN$4:$AO$93,2,FALSE))</f>
        <v/>
      </c>
    </row>
    <row r="54" spans="1:8">
      <c r="A54" s="61"/>
      <c r="B54" s="55"/>
    </row>
    <row r="55" spans="1:8" ht="18.75" thickBot="1"/>
    <row r="56" spans="1:8" ht="27">
      <c r="A56" s="236" t="s">
        <v>8</v>
      </c>
      <c r="B56" s="237"/>
      <c r="C56" s="240" t="s">
        <v>60</v>
      </c>
      <c r="D56" s="241"/>
      <c r="E56" s="241"/>
      <c r="F56" s="241"/>
      <c r="G56" s="242"/>
      <c r="H56" s="243" t="s">
        <v>72</v>
      </c>
    </row>
    <row r="57" spans="1:8" ht="27.75" thickBot="1">
      <c r="A57" s="238"/>
      <c r="B57" s="239"/>
      <c r="C57" s="245">
        <f>'ITIS - Docenti'!AJ1</f>
        <v>0</v>
      </c>
      <c r="D57" s="246"/>
      <c r="E57" s="246"/>
      <c r="F57" s="246"/>
      <c r="G57" s="247"/>
      <c r="H57" s="248"/>
    </row>
    <row r="58" spans="1:8" ht="50.1" customHeight="1" thickBot="1">
      <c r="A58" s="58"/>
      <c r="B58" s="57" t="s">
        <v>55</v>
      </c>
      <c r="C58" s="53" t="s">
        <v>2</v>
      </c>
      <c r="D58" s="54" t="s">
        <v>3</v>
      </c>
      <c r="E58" s="54" t="s">
        <v>4</v>
      </c>
      <c r="F58" s="54" t="s">
        <v>5</v>
      </c>
      <c r="G58" s="54" t="s">
        <v>6</v>
      </c>
      <c r="H58" s="51" t="s">
        <v>7</v>
      </c>
    </row>
    <row r="59" spans="1:8" ht="50.1" customHeight="1">
      <c r="A59" s="59" t="s">
        <v>9</v>
      </c>
      <c r="B59" s="45" t="s">
        <v>53</v>
      </c>
      <c r="C59" s="4" t="str">
        <f>VLOOKUP($H56,'ITIS - Docenti'!$E$4:$AO$93,37,FALSE)</f>
        <v>Fratusco</v>
      </c>
      <c r="D59" s="47" t="str">
        <f>VLOOKUP($H56,'ITIS - Docenti'!$K$4:$AO$93,31,FALSE)</f>
        <v>Mongelli</v>
      </c>
      <c r="E59" s="47" t="str">
        <f>VLOOKUP($H56,'ITIS - Docenti'!$Q$4:$AO$93,25,FALSE)</f>
        <v>Fratusco</v>
      </c>
      <c r="F59" s="47" t="str">
        <f>VLOOKUP($H56,'ITIS - Docenti'!$W$4:$AO$93,19,FALSE)</f>
        <v>Fratusco</v>
      </c>
      <c r="G59" s="47" t="str">
        <f>VLOOKUP($H56,'ITIS - Docenti'!$AC$4:$AO$93,13,FALSE)</f>
        <v>Riviello</v>
      </c>
      <c r="H59" s="48" t="str">
        <f>VLOOKUP($H56,'ITIS - Docenti'!$AI$4:$AO$93,7,FALSE)</f>
        <v>Scarati</v>
      </c>
    </row>
    <row r="60" spans="1:8" ht="50.1" customHeight="1">
      <c r="A60" s="59" t="s">
        <v>10</v>
      </c>
      <c r="B60" s="45" t="s">
        <v>54</v>
      </c>
      <c r="C60" s="2" t="str">
        <f>VLOOKUP($H56,'ITIS - Docenti'!$F$4:$AO$93,36,FALSE)</f>
        <v>Calia</v>
      </c>
      <c r="D60" s="39" t="str">
        <f>VLOOKUP($H56,'ITIS - Docenti'!$L$4:$AO$93,30,FALSE)</f>
        <v>Fratusco</v>
      </c>
      <c r="E60" s="39" t="str">
        <f>VLOOKUP($H56,'ITIS - Docenti'!$R$4:$AO$93,24,FALSE)</f>
        <v>Calia</v>
      </c>
      <c r="F60" s="39" t="str">
        <f>VLOOKUP($H56,'ITIS - Docenti'!$X$4:$AO$93,18,FALSE)</f>
        <v>Incampo</v>
      </c>
      <c r="G60" s="39" t="str">
        <f>VLOOKUP($H56,'ITIS - Docenti'!$AD$4:$AO$93,12,FALSE)</f>
        <v>Mongelli</v>
      </c>
      <c r="H60" s="40" t="str">
        <f>VLOOKUP($H56,'ITIS - Docenti'!$AJ$4:$AO$93,6,FALSE)</f>
        <v>Incampo</v>
      </c>
    </row>
    <row r="61" spans="1:8" ht="50.1" customHeight="1">
      <c r="A61" s="59" t="s">
        <v>10</v>
      </c>
      <c r="B61" s="45" t="s">
        <v>56</v>
      </c>
      <c r="C61" s="2" t="str">
        <f>VLOOKUP($H56,'ITIS - Docenti'!$G$4:$AO$93,35,FALSE)</f>
        <v>Genco</v>
      </c>
      <c r="D61" s="39" t="str">
        <f>VLOOKUP($H56,'ITIS - Docenti'!$M$4:$AO$93,29,FALSE)</f>
        <v>Calia</v>
      </c>
      <c r="E61" s="39" t="str">
        <f>VLOOKUP($H56,'ITIS - Docenti'!$S$4:$AO$93,23,FALSE)</f>
        <v>Calia</v>
      </c>
      <c r="F61" s="39" t="str">
        <f>VLOOKUP($H56,'ITIS - Docenti'!$Y$4:$AO$93,17,FALSE)</f>
        <v>Flaccomio</v>
      </c>
      <c r="G61" s="39" t="str">
        <f>VLOOKUP($H56,'ITIS - Docenti'!$AE$4:$AO$93,11,FALSE)</f>
        <v>Calia</v>
      </c>
      <c r="H61" s="40" t="str">
        <f>VLOOKUP($H56,'ITIS - Docenti'!$AK$4:$AO$93,5,FALSE)</f>
        <v>Calia</v>
      </c>
    </row>
    <row r="62" spans="1:8" ht="50.1" customHeight="1">
      <c r="A62" s="59" t="s">
        <v>11</v>
      </c>
      <c r="B62" s="45" t="s">
        <v>57</v>
      </c>
      <c r="C62" s="2" t="str">
        <f>VLOOKUP($H56,'ITIS - Docenti'!$H$4:$AO$93,34,FALSE)</f>
        <v>Riviello</v>
      </c>
      <c r="D62" s="39" t="str">
        <f>VLOOKUP($H56,'ITIS - Docenti'!$N$4:$AO$93,28,FALSE)</f>
        <v>Ciccimarra</v>
      </c>
      <c r="E62" s="39" t="str">
        <f>VLOOKUP($H56,'ITIS - Docenti'!$T$4:$AO$93,22,FALSE)</f>
        <v>Ciccimarra</v>
      </c>
      <c r="F62" s="39" t="str">
        <f>VLOOKUP($H56,'ITIS - Docenti'!$Z$4:$AO$93,16,FALSE)</f>
        <v>Loiudice</v>
      </c>
      <c r="G62" s="39" t="str">
        <f>VLOOKUP($H56,'ITIS - Docenti'!$AF$4:$AO$93,10,FALSE)</f>
        <v>Cariello</v>
      </c>
      <c r="H62" s="40" t="str">
        <f>VLOOKUP($H56,'ITIS - Docenti'!$AL$4:$AO$93,4,FALSE)</f>
        <v>Loiudice</v>
      </c>
    </row>
    <row r="63" spans="1:8" ht="50.1" customHeight="1">
      <c r="A63" s="59" t="s">
        <v>12</v>
      </c>
      <c r="B63" s="45" t="s">
        <v>58</v>
      </c>
      <c r="C63" s="2" t="str">
        <f>VLOOKUP($H56,'ITIS - Docenti'!$I$4:$AO$93,33,FALSE)</f>
        <v>Incampo</v>
      </c>
      <c r="D63" s="39" t="str">
        <f>VLOOKUP($H56,'ITIS - Docenti'!$O$4:$AO$93,27,FALSE)</f>
        <v>Ciccimarra</v>
      </c>
      <c r="E63" s="39" t="str">
        <f>VLOOKUP($H56,'ITIS - Docenti'!$U$4:$AO$93,21,FALSE)</f>
        <v>Cariello</v>
      </c>
      <c r="F63" s="39" t="str">
        <f>VLOOKUP($H56,'ITIS - Docenti'!$AA$4:$AO$93,15,FALSE)</f>
        <v>Riviello</v>
      </c>
      <c r="G63" s="39" t="str">
        <f>VLOOKUP($H56,'ITIS - Docenti'!$AG$4:$AO$93,9,FALSE)</f>
        <v>Fabrizio</v>
      </c>
      <c r="H63" s="40" t="str">
        <f>VLOOKUP($H56,'ITIS - Docenti'!$AM$4:$AO$93,3,FALSE)</f>
        <v>Mongelli</v>
      </c>
    </row>
    <row r="64" spans="1:8" ht="50.1" customHeight="1" thickBot="1">
      <c r="A64" s="60" t="s">
        <v>13</v>
      </c>
      <c r="B64" s="52" t="s">
        <v>59</v>
      </c>
      <c r="C64" s="3" t="str">
        <f>IF(ISNA(VLOOKUP($H56,'ITIS - Docenti'!$J$4:$AO$93,32,FALSE)),"",VLOOKUP($H56,'ITIS - Docenti'!$J$4:$AO$93,32,FALSE))</f>
        <v/>
      </c>
      <c r="D64" s="41" t="str">
        <f>IF(ISNA(VLOOKUP($H56,'ITIS - Docenti'!$P$4:$AO$93,26,FALSE)),"",VLOOKUP($H56,'ITIS - Docenti'!$P$4:$AO$93,26,FALSE))</f>
        <v/>
      </c>
      <c r="E64" s="41" t="str">
        <f>IF(ISNA(VLOOKUP($H56,'ITIS - Docenti'!$V$4:$AO$93,20,FALSE)),"",VLOOKUP($H56,'ITIS - Docenti'!$V$4:$AO$93,20,FALSE))</f>
        <v/>
      </c>
      <c r="F64" s="41" t="str">
        <f>IF(ISNA(VLOOKUP($H56,'ITIS - Docenti'!$AB$4:$AO$93,14,FALSE)),"",VLOOKUP($H56,'ITIS - Docenti'!$AB$4:$AO$93,14,FALSE))</f>
        <v/>
      </c>
      <c r="G64" s="41" t="str">
        <f>IF(ISNA(VLOOKUP($H56,'ITIS - Docenti'!$AH$4:$AO$93,8,FALSE)),"",VLOOKUP($H56,'ITIS - Docenti'!$AH$4:$AO$93,8,FALSE))</f>
        <v/>
      </c>
      <c r="H64" s="42" t="str">
        <f>IF(ISNA(VLOOKUP($H56,'ITIS - Docenti'!$AN$4:$AO$93,2,FALSE)),"",VLOOKUP($H56,'ITIS - Docenti'!$AN$4:$AO$93,2,FALSE))</f>
        <v/>
      </c>
    </row>
    <row r="66" spans="1:8" ht="18.75" thickBot="1"/>
    <row r="67" spans="1:8" ht="27">
      <c r="A67" s="236" t="s">
        <v>8</v>
      </c>
      <c r="B67" s="237"/>
      <c r="C67" s="240" t="s">
        <v>60</v>
      </c>
      <c r="D67" s="241"/>
      <c r="E67" s="241"/>
      <c r="F67" s="241"/>
      <c r="G67" s="242"/>
      <c r="H67" s="243" t="s">
        <v>74</v>
      </c>
    </row>
    <row r="68" spans="1:8" ht="27.75" thickBot="1">
      <c r="A68" s="238"/>
      <c r="B68" s="239"/>
      <c r="C68" s="245">
        <f>'ITIS - Docenti'!AJ1</f>
        <v>0</v>
      </c>
      <c r="D68" s="246"/>
      <c r="E68" s="246"/>
      <c r="F68" s="246"/>
      <c r="G68" s="247"/>
      <c r="H68" s="248"/>
    </row>
    <row r="69" spans="1:8" ht="21" thickBot="1">
      <c r="A69" s="58"/>
      <c r="B69" s="57" t="s">
        <v>55</v>
      </c>
      <c r="C69" s="53" t="s">
        <v>2</v>
      </c>
      <c r="D69" s="54" t="s">
        <v>3</v>
      </c>
      <c r="E69" s="54" t="s">
        <v>4</v>
      </c>
      <c r="F69" s="54" t="s">
        <v>5</v>
      </c>
      <c r="G69" s="54" t="s">
        <v>6</v>
      </c>
      <c r="H69" s="51" t="s">
        <v>7</v>
      </c>
    </row>
    <row r="70" spans="1:8" ht="50.1" customHeight="1">
      <c r="A70" s="59" t="s">
        <v>9</v>
      </c>
      <c r="B70" s="45" t="s">
        <v>53</v>
      </c>
      <c r="C70" s="4" t="str">
        <f>VLOOKUP($H67,'ITIS - Docenti'!$E$4:$AO$93,37,FALSE)</f>
        <v>Riviello</v>
      </c>
      <c r="D70" s="47" t="str">
        <f>VLOOKUP($H67,'ITIS - Docenti'!$K$4:$AO$93,31,FALSE)</f>
        <v>PerrucciF</v>
      </c>
      <c r="E70" s="47" t="str">
        <f>VLOOKUP($H67,'ITIS - Docenti'!$Q$4:$AO$93,25,FALSE)</f>
        <v>Cariello</v>
      </c>
      <c r="F70" s="47" t="str">
        <f>VLOOKUP($H67,'ITIS - Docenti'!$W$4:$AO$93,19,FALSE)</f>
        <v>Caponio</v>
      </c>
      <c r="G70" s="47" t="str">
        <f>VLOOKUP($H67,'ITIS - Docenti'!$AC$4:$AO$93,13,FALSE)</f>
        <v>Cariello</v>
      </c>
      <c r="H70" s="48" t="str">
        <f>VLOOKUP($H67,'ITIS - Docenti'!$AI$4:$AO$93,7,FALSE)</f>
        <v>Simone</v>
      </c>
    </row>
    <row r="71" spans="1:8" ht="50.1" customHeight="1">
      <c r="A71" s="59" t="s">
        <v>10</v>
      </c>
      <c r="B71" s="45" t="s">
        <v>54</v>
      </c>
      <c r="C71" s="2" t="str">
        <f>VLOOKUP($H67,'ITIS - Docenti'!$F$4:$AO$93,36,FALSE)</f>
        <v>Scarati</v>
      </c>
      <c r="D71" s="39" t="str">
        <f>VLOOKUP($H67,'ITIS - Docenti'!$L$4:$AO$93,30,FALSE)</f>
        <v>Lopedota</v>
      </c>
      <c r="E71" s="39" t="str">
        <f>VLOOKUP($H67,'ITIS - Docenti'!$R$4:$AO$93,24,FALSE)</f>
        <v>Langerano</v>
      </c>
      <c r="F71" s="39" t="str">
        <f>VLOOKUP($H67,'ITIS - Docenti'!$X$4:$AO$93,18,FALSE)</f>
        <v>Riviello</v>
      </c>
      <c r="G71" s="39" t="str">
        <f>VLOOKUP($H67,'ITIS - Docenti'!$AD$4:$AO$93,12,FALSE)</f>
        <v>Langerano</v>
      </c>
      <c r="H71" s="40" t="str">
        <f>VLOOKUP($H67,'ITIS - Docenti'!$AJ$4:$AO$93,6,FALSE)</f>
        <v>Simone</v>
      </c>
    </row>
    <row r="72" spans="1:8" ht="50.1" customHeight="1">
      <c r="A72" s="59" t="s">
        <v>10</v>
      </c>
      <c r="B72" s="45" t="s">
        <v>56</v>
      </c>
      <c r="C72" s="2" t="str">
        <f>VLOOKUP($H67,'ITIS - Docenti'!$G$4:$AO$93,35,FALSE)</f>
        <v>Loporcaro</v>
      </c>
      <c r="D72" s="39" t="str">
        <f>VLOOKUP($H67,'ITIS - Docenti'!$M$4:$AO$93,29,FALSE)</f>
        <v>Scarati</v>
      </c>
      <c r="E72" s="39" t="str">
        <f>VLOOKUP($H67,'ITIS - Docenti'!$S$4:$AO$93,23,FALSE)</f>
        <v>Langerano</v>
      </c>
      <c r="F72" s="39" t="e">
        <f>VLOOKUP($H67,'ITIS - Docenti'!$Y$4:$AO$93,17,FALSE)</f>
        <v>#N/A</v>
      </c>
      <c r="G72" s="39" t="str">
        <f>VLOOKUP($H67,'ITIS - Docenti'!$AE$4:$AO$93,11,FALSE)</f>
        <v>PerrucciF</v>
      </c>
      <c r="H72" s="40" t="str">
        <f>VLOOKUP($H67,'ITIS - Docenti'!$AK$4:$AO$93,5,FALSE)</f>
        <v>Genco</v>
      </c>
    </row>
    <row r="73" spans="1:8" ht="50.1" customHeight="1">
      <c r="A73" s="59" t="s">
        <v>11</v>
      </c>
      <c r="B73" s="45" t="s">
        <v>57</v>
      </c>
      <c r="C73" s="2" t="str">
        <f>VLOOKUP($H67,'ITIS - Docenti'!$H$4:$AO$93,34,FALSE)</f>
        <v>Fabrizio</v>
      </c>
      <c r="D73" s="39" t="str">
        <f>VLOOKUP($H67,'ITIS - Docenti'!$N$4:$AO$93,28,FALSE)</f>
        <v>Niglio</v>
      </c>
      <c r="E73" s="39" t="str">
        <f>VLOOKUP($H67,'ITIS - Docenti'!$T$4:$AO$93,22,FALSE)</f>
        <v>PerrucciF</v>
      </c>
      <c r="F73" s="39" t="str">
        <f>VLOOKUP($H67,'ITIS - Docenti'!$Z$4:$AO$93,16,FALSE)</f>
        <v>PerrucciF</v>
      </c>
      <c r="G73" s="39" t="str">
        <f>VLOOKUP($H67,'ITIS - Docenti'!$AF$4:$AO$93,10,FALSE)</f>
        <v>Niglio</v>
      </c>
      <c r="H73" s="40" t="e">
        <f>VLOOKUP($H67,'ITIS - Docenti'!$AL$4:$AO$93,4,FALSE)</f>
        <v>#N/A</v>
      </c>
    </row>
    <row r="74" spans="1:8" ht="50.1" customHeight="1">
      <c r="A74" s="59" t="s">
        <v>12</v>
      </c>
      <c r="B74" s="45" t="s">
        <v>58</v>
      </c>
      <c r="C74" s="2" t="str">
        <f>VLOOKUP($H67,'ITIS - Docenti'!$I$4:$AO$93,33,FALSE)</f>
        <v>Lopedota</v>
      </c>
      <c r="D74" s="39" t="str">
        <f>VLOOKUP($H67,'ITIS - Docenti'!$O$4:$AO$93,27,FALSE)</f>
        <v>Langerano</v>
      </c>
      <c r="E74" s="39" t="str">
        <f>VLOOKUP($H67,'ITIS - Docenti'!$U$4:$AO$93,21,FALSE)</f>
        <v>Riviello</v>
      </c>
      <c r="F74" s="39" t="str">
        <f>VLOOKUP($H67,'ITIS - Docenti'!$AA$4:$AO$93,15,FALSE)</f>
        <v>Niglio</v>
      </c>
      <c r="G74" s="39" t="str">
        <f>VLOOKUP($H67,'ITIS - Docenti'!$AG$4:$AO$93,9,FALSE)</f>
        <v>Caponio</v>
      </c>
      <c r="H74" s="40" t="e">
        <f>VLOOKUP($H67,'ITIS - Docenti'!$AM$4:$AO$93,3,FALSE)</f>
        <v>#N/A</v>
      </c>
    </row>
    <row r="75" spans="1:8" ht="50.1" customHeight="1" thickBot="1">
      <c r="A75" s="60" t="s">
        <v>13</v>
      </c>
      <c r="B75" s="52" t="s">
        <v>59</v>
      </c>
      <c r="C75" s="3" t="str">
        <f>IF(ISNA(VLOOKUP($H67,'ITIS - Docenti'!$J$4:$AO$93,32,FALSE)),"",VLOOKUP($H67,'ITIS - Docenti'!$J$4:$AO$93,32,FALSE))</f>
        <v/>
      </c>
      <c r="D75" s="41" t="str">
        <f>IF(ISNA(VLOOKUP($H67,'ITIS - Docenti'!$P$4:$AO$93,26,FALSE)),"",VLOOKUP($H67,'ITIS - Docenti'!$P$4:$AO$93,26,FALSE))</f>
        <v/>
      </c>
      <c r="E75" s="41" t="str">
        <f>IF(ISNA(VLOOKUP($H67,'ITIS - Docenti'!$V$4:$AO$93,20,FALSE)),"",VLOOKUP($H67,'ITIS - Docenti'!$V$4:$AO$93,20,FALSE))</f>
        <v/>
      </c>
      <c r="F75" s="41" t="str">
        <f>IF(ISNA(VLOOKUP($H67,'ITIS - Docenti'!$AB$4:$AO$93,14,FALSE)),"",VLOOKUP($H67,'ITIS - Docenti'!$AB$4:$AO$93,14,FALSE))</f>
        <v/>
      </c>
      <c r="G75" s="41" t="str">
        <f>IF(ISNA(VLOOKUP($H67,'ITIS - Docenti'!$AH$4:$AO$93,8,FALSE)),"",VLOOKUP($H67,'ITIS - Docenti'!$AH$4:$AO$93,8,FALSE))</f>
        <v/>
      </c>
      <c r="H75" s="42" t="str">
        <f>IF(ISNA(VLOOKUP($H67,'ITIS - Docenti'!$AN$4:$AO$93,2,FALSE)),"",VLOOKUP($H67,'ITIS - Docenti'!$AN$4:$AO$93,2,FALSE))</f>
        <v/>
      </c>
    </row>
    <row r="76" spans="1:8">
      <c r="A76" s="61"/>
      <c r="B76" s="55"/>
      <c r="C76" s="38"/>
      <c r="D76" s="38"/>
      <c r="E76" s="38"/>
      <c r="F76" s="38"/>
      <c r="G76" s="38"/>
      <c r="H76" s="38"/>
    </row>
    <row r="77" spans="1:8" ht="18.75" thickBot="1"/>
    <row r="78" spans="1:8" ht="27">
      <c r="A78" s="236" t="s">
        <v>8</v>
      </c>
      <c r="B78" s="237"/>
      <c r="C78" s="240" t="s">
        <v>60</v>
      </c>
      <c r="D78" s="241"/>
      <c r="E78" s="241"/>
      <c r="F78" s="241"/>
      <c r="G78" s="242"/>
      <c r="H78" s="243" t="s">
        <v>73</v>
      </c>
    </row>
    <row r="79" spans="1:8" ht="27.75" thickBot="1">
      <c r="A79" s="238"/>
      <c r="B79" s="239"/>
      <c r="C79" s="245">
        <f>'ITIS - Docenti'!AJ1</f>
        <v>0</v>
      </c>
      <c r="D79" s="246"/>
      <c r="E79" s="246"/>
      <c r="F79" s="246"/>
      <c r="G79" s="247"/>
      <c r="H79" s="248"/>
    </row>
    <row r="80" spans="1:8" ht="50.1" customHeight="1" thickBot="1">
      <c r="A80" s="58"/>
      <c r="B80" s="57" t="s">
        <v>55</v>
      </c>
      <c r="C80" s="53" t="s">
        <v>2</v>
      </c>
      <c r="D80" s="54" t="s">
        <v>3</v>
      </c>
      <c r="E80" s="54" t="s">
        <v>4</v>
      </c>
      <c r="F80" s="54" t="s">
        <v>5</v>
      </c>
      <c r="G80" s="54" t="s">
        <v>6</v>
      </c>
      <c r="H80" s="51" t="s">
        <v>7</v>
      </c>
    </row>
    <row r="81" spans="1:8" ht="50.1" customHeight="1">
      <c r="A81" s="59" t="s">
        <v>9</v>
      </c>
      <c r="B81" s="45" t="s">
        <v>53</v>
      </c>
      <c r="C81" s="4" t="str">
        <f>VLOOKUP($H78,'ITIS - Docenti'!$E$4:$AO$93,37,FALSE)</f>
        <v>Calia</v>
      </c>
      <c r="D81" s="47" t="str">
        <f>VLOOKUP($H78,'ITIS - Docenti'!$K$4:$AO$93,31,FALSE)</f>
        <v>Calia</v>
      </c>
      <c r="E81" s="47" t="str">
        <f>VLOOKUP($H78,'ITIS - Docenti'!$Q$4:$AO$93,25,FALSE)</f>
        <v>Calia</v>
      </c>
      <c r="F81" s="47" t="str">
        <f>VLOOKUP($H78,'ITIS - Docenti'!$W$4:$AO$93,19,FALSE)</f>
        <v>Loporcaro</v>
      </c>
      <c r="G81" s="47" t="str">
        <f>VLOOKUP($H78,'ITIS - Docenti'!$AC$4:$AO$93,13,FALSE)</f>
        <v>Simone</v>
      </c>
      <c r="H81" s="48" t="str">
        <f>VLOOKUP($H78,'ITIS - Docenti'!$AI$4:$AO$93,7,FALSE)</f>
        <v>Calia</v>
      </c>
    </row>
    <row r="82" spans="1:8" ht="50.1" customHeight="1">
      <c r="A82" s="59" t="s">
        <v>10</v>
      </c>
      <c r="B82" s="45" t="s">
        <v>54</v>
      </c>
      <c r="C82" s="2" t="str">
        <f>VLOOKUP($H78,'ITIS - Docenti'!$F$4:$AO$93,36,FALSE)</f>
        <v>Fratusco</v>
      </c>
      <c r="D82" s="39" t="str">
        <f>VLOOKUP($H78,'ITIS - Docenti'!$L$4:$AO$93,30,FALSE)</f>
        <v>Calia</v>
      </c>
      <c r="E82" s="39" t="str">
        <f>VLOOKUP($H78,'ITIS - Docenti'!$R$4:$AO$93,24,FALSE)</f>
        <v>Ciccimarra</v>
      </c>
      <c r="F82" s="39" t="str">
        <f>VLOOKUP($H78,'ITIS - Docenti'!$X$4:$AO$93,18,FALSE)</f>
        <v>Fratusco</v>
      </c>
      <c r="G82" s="39" t="str">
        <f>VLOOKUP($H78,'ITIS - Docenti'!$AD$4:$AO$93,12,FALSE)</f>
        <v>Riviello</v>
      </c>
      <c r="H82" s="40" t="str">
        <f>VLOOKUP($H78,'ITIS - Docenti'!$AJ$4:$AO$93,6,FALSE)</f>
        <v>Scarati</v>
      </c>
    </row>
    <row r="83" spans="1:8" ht="50.1" customHeight="1">
      <c r="A83" s="59" t="s">
        <v>10</v>
      </c>
      <c r="B83" s="45" t="s">
        <v>56</v>
      </c>
      <c r="C83" s="2" t="str">
        <f>VLOOKUP($H78,'ITIS - Docenti'!$G$4:$AO$93,35,FALSE)</f>
        <v>Lopedota</v>
      </c>
      <c r="D83" s="39" t="str">
        <f>VLOOKUP($H78,'ITIS - Docenti'!$M$4:$AO$93,29,FALSE)</f>
        <v>Fratusco</v>
      </c>
      <c r="E83" s="39" t="str">
        <f>VLOOKUP($H78,'ITIS - Docenti'!$S$4:$AO$93,23,FALSE)</f>
        <v>Riviello</v>
      </c>
      <c r="F83" s="39" t="str">
        <f>VLOOKUP($H78,'ITIS - Docenti'!$Y$4:$AO$93,17,FALSE)</f>
        <v>Lopedota</v>
      </c>
      <c r="G83" s="39" t="str">
        <f>VLOOKUP($H78,'ITIS - Docenti'!$AE$4:$AO$93,11,FALSE)</f>
        <v>Cariello</v>
      </c>
      <c r="H83" s="40" t="str">
        <f>VLOOKUP($H78,'ITIS - Docenti'!$AK$4:$AO$93,5,FALSE)</f>
        <v>Simone</v>
      </c>
    </row>
    <row r="84" spans="1:8" ht="50.1" customHeight="1">
      <c r="A84" s="59" t="s">
        <v>11</v>
      </c>
      <c r="B84" s="45" t="s">
        <v>57</v>
      </c>
      <c r="C84" s="2" t="str">
        <f>VLOOKUP($H78,'ITIS - Docenti'!$H$4:$AO$93,34,FALSE)</f>
        <v>Niglio</v>
      </c>
      <c r="D84" s="39" t="str">
        <f>VLOOKUP($H78,'ITIS - Docenti'!$N$4:$AO$93,28,FALSE)</f>
        <v>Riviello</v>
      </c>
      <c r="E84" s="39" t="str">
        <f>VLOOKUP($H78,'ITIS - Docenti'!$T$4:$AO$93,22,FALSE)</f>
        <v>Simone</v>
      </c>
      <c r="F84" s="39" t="str">
        <f>VLOOKUP($H78,'ITIS - Docenti'!$Z$4:$AO$93,16,FALSE)</f>
        <v>Niglio</v>
      </c>
      <c r="G84" s="39" t="str">
        <f>VLOOKUP($H78,'ITIS - Docenti'!$AF$4:$AO$93,10,FALSE)</f>
        <v>Genco</v>
      </c>
      <c r="H84" s="40" t="e">
        <f>VLOOKUP($H78,'ITIS - Docenti'!$AL$4:$AO$93,4,FALSE)</f>
        <v>#N/A</v>
      </c>
    </row>
    <row r="85" spans="1:8" ht="50.1" customHeight="1">
      <c r="A85" s="59" t="s">
        <v>12</v>
      </c>
      <c r="B85" s="45" t="s">
        <v>58</v>
      </c>
      <c r="C85" s="2" t="str">
        <f>VLOOKUP($H78,'ITIS - Docenti'!$I$4:$AO$93,33,FALSE)</f>
        <v>Loporcaro</v>
      </c>
      <c r="D85" s="39" t="str">
        <f>VLOOKUP($H78,'ITIS - Docenti'!$O$4:$AO$93,27,FALSE)</f>
        <v>Niglio</v>
      </c>
      <c r="E85" s="39" t="str">
        <f>VLOOKUP($H78,'ITIS - Docenti'!$U$4:$AO$93,21,FALSE)</f>
        <v>Scarati</v>
      </c>
      <c r="F85" s="39" t="str">
        <f>VLOOKUP($H78,'ITIS - Docenti'!$AA$4:$AO$93,15,FALSE)</f>
        <v>Ciccimarra</v>
      </c>
      <c r="G85" s="39" t="str">
        <f>VLOOKUP($H78,'ITIS - Docenti'!$AG$4:$AO$93,9,FALSE)</f>
        <v>Calia</v>
      </c>
      <c r="H85" s="40" t="e">
        <f>VLOOKUP($H78,'ITIS - Docenti'!$AM$4:$AO$93,3,FALSE)</f>
        <v>#N/A</v>
      </c>
    </row>
    <row r="86" spans="1:8" ht="50.1" customHeight="1" thickBot="1">
      <c r="A86" s="60" t="s">
        <v>13</v>
      </c>
      <c r="B86" s="52" t="s">
        <v>59</v>
      </c>
      <c r="C86" s="3" t="str">
        <f>IF(ISNA(VLOOKUP($H78,'ITIS - Docenti'!$J$4:$AO$93,32,FALSE)),"",VLOOKUP($H78,'ITIS - Docenti'!$J$4:$AO$93,32,FALSE))</f>
        <v/>
      </c>
      <c r="D86" s="41" t="str">
        <f>IF(ISNA(VLOOKUP($H78,'ITIS - Docenti'!$P$4:$AO$93,26,FALSE)),"",VLOOKUP($H78,'ITIS - Docenti'!$P$4:$AO$93,26,FALSE))</f>
        <v/>
      </c>
      <c r="E86" s="41" t="str">
        <f>IF(ISNA(VLOOKUP($H78,'ITIS - Docenti'!$V$4:$AO$93,20,FALSE)),"",VLOOKUP($H78,'ITIS - Docenti'!$V$4:$AO$93,20,FALSE))</f>
        <v/>
      </c>
      <c r="F86" s="41" t="str">
        <f>IF(ISNA(VLOOKUP($H78,'ITIS - Docenti'!$AB$4:$AO$93,14,FALSE)),"",VLOOKUP($H78,'ITIS - Docenti'!$AB$4:$AO$93,14,FALSE))</f>
        <v/>
      </c>
      <c r="G86" s="41" t="str">
        <f>IF(ISNA(VLOOKUP($H78,'ITIS - Docenti'!$AH$4:$AO$93,8,FALSE)),"",VLOOKUP($H78,'ITIS - Docenti'!$AH$4:$AO$93,8,FALSE))</f>
        <v/>
      </c>
      <c r="H86" s="42" t="str">
        <f>IF(ISNA(VLOOKUP($H78,'ITIS - Docenti'!$AN$4:$AO$93,2,FALSE)),"",VLOOKUP($H78,'ITIS - Docenti'!$AN$4:$AO$93,2,FALSE))</f>
        <v/>
      </c>
    </row>
    <row r="88" spans="1:8" ht="18.75" thickBot="1"/>
    <row r="89" spans="1:8" ht="27">
      <c r="A89" s="236" t="s">
        <v>8</v>
      </c>
      <c r="B89" s="237"/>
      <c r="C89" s="240" t="s">
        <v>60</v>
      </c>
      <c r="D89" s="241"/>
      <c r="E89" s="241"/>
      <c r="F89" s="241"/>
      <c r="G89" s="242"/>
      <c r="H89" s="243" t="s">
        <v>116</v>
      </c>
    </row>
    <row r="90" spans="1:8" ht="27.75" thickBot="1">
      <c r="A90" s="238"/>
      <c r="B90" s="239"/>
      <c r="C90" s="245">
        <f>'ITIS - Docenti'!AJ1</f>
        <v>0</v>
      </c>
      <c r="D90" s="246"/>
      <c r="E90" s="246"/>
      <c r="F90" s="246"/>
      <c r="G90" s="247"/>
      <c r="H90" s="248"/>
    </row>
    <row r="91" spans="1:8" ht="50.1" customHeight="1" thickBot="1">
      <c r="A91" s="58"/>
      <c r="B91" s="57" t="s">
        <v>55</v>
      </c>
      <c r="C91" s="53" t="s">
        <v>2</v>
      </c>
      <c r="D91" s="54" t="s">
        <v>3</v>
      </c>
      <c r="E91" s="54" t="s">
        <v>4</v>
      </c>
      <c r="F91" s="54" t="s">
        <v>5</v>
      </c>
      <c r="G91" s="54" t="s">
        <v>6</v>
      </c>
      <c r="H91" s="51" t="s">
        <v>7</v>
      </c>
    </row>
    <row r="92" spans="1:8" ht="50.1" customHeight="1">
      <c r="A92" s="59" t="s">
        <v>9</v>
      </c>
      <c r="B92" s="45" t="s">
        <v>53</v>
      </c>
      <c r="C92" s="4" t="str">
        <f>VLOOKUP($H89,'ITIS - Docenti'!$E$4:$AO$93,37,FALSE)</f>
        <v>Regina</v>
      </c>
      <c r="D92" s="47" t="str">
        <f>VLOOKUP($H89,'ITIS - Docenti'!$K$4:$AO$93,31,FALSE)</f>
        <v>Regina</v>
      </c>
      <c r="E92" s="47" t="str">
        <f>VLOOKUP($H89,'ITIS - Docenti'!$Q$4:$AO$93,25,FALSE)</f>
        <v>Lopedota</v>
      </c>
      <c r="F92" s="47" t="str">
        <f>VLOOKUP($H89,'ITIS - Docenti'!$W$4:$AO$93,19,FALSE)</f>
        <v>Moramarco A</v>
      </c>
      <c r="G92" s="47" t="str">
        <f>VLOOKUP($H89,'ITIS - Docenti'!$AC$4:$AO$93,13,FALSE)</f>
        <v>Regina</v>
      </c>
      <c r="H92" s="48" t="e">
        <f>VLOOKUP($H89,'ITIS - Docenti'!$AI$4:$AO$93,7,FALSE)</f>
        <v>#N/A</v>
      </c>
    </row>
    <row r="93" spans="1:8" ht="50.1" customHeight="1">
      <c r="A93" s="59" t="s">
        <v>10</v>
      </c>
      <c r="B93" s="45" t="s">
        <v>54</v>
      </c>
      <c r="C93" s="2" t="str">
        <f>VLOOKUP($H89,'ITIS - Docenti'!$F$4:$AO$93,36,FALSE)</f>
        <v>Regina</v>
      </c>
      <c r="D93" s="39" t="str">
        <f>VLOOKUP($H89,'ITIS - Docenti'!$L$4:$AO$93,30,FALSE)</f>
        <v>Moramarco A</v>
      </c>
      <c r="E93" s="39" t="str">
        <f>VLOOKUP($H89,'ITIS - Docenti'!$R$4:$AO$93,24,FALSE)</f>
        <v>Genco</v>
      </c>
      <c r="F93" s="39" t="e">
        <f>VLOOKUP($H89,'ITIS - Docenti'!$X$4:$AO$93,18,FALSE)</f>
        <v>#N/A</v>
      </c>
      <c r="G93" s="39" t="e">
        <f>VLOOKUP($H89,'ITIS - Docenti'!$AD$4:$AO$93,12,FALSE)</f>
        <v>#N/A</v>
      </c>
      <c r="H93" s="40" t="e">
        <f>VLOOKUP($H89,'ITIS - Docenti'!$AJ$4:$AO$93,6,FALSE)</f>
        <v>#N/A</v>
      </c>
    </row>
    <row r="94" spans="1:8" ht="50.1" customHeight="1">
      <c r="A94" s="59" t="s">
        <v>10</v>
      </c>
      <c r="B94" s="45" t="s">
        <v>56</v>
      </c>
      <c r="C94" s="2" t="str">
        <f>VLOOKUP($H89,'ITIS - Docenti'!$G$4:$AO$93,35,FALSE)</f>
        <v>Moramarco A</v>
      </c>
      <c r="D94" s="39" t="e">
        <f>VLOOKUP($H89,'ITIS - Docenti'!$M$4:$AO$93,29,FALSE)</f>
        <v>#N/A</v>
      </c>
      <c r="E94" s="39" t="e">
        <f>VLOOKUP($H89,'ITIS - Docenti'!$S$4:$AO$93,23,FALSE)</f>
        <v>#N/A</v>
      </c>
      <c r="F94" s="39" t="e">
        <f>VLOOKUP($H89,'ITIS - Docenti'!$Y$4:$AO$93,17,FALSE)</f>
        <v>#N/A</v>
      </c>
      <c r="G94" s="39" t="e">
        <f>VLOOKUP($H89,'ITIS - Docenti'!$AE$4:$AO$93,11,FALSE)</f>
        <v>#N/A</v>
      </c>
      <c r="H94" s="40" t="str">
        <f>VLOOKUP($H89,'ITIS - Docenti'!$AK$4:$AO$93,5,FALSE)</f>
        <v>Regina</v>
      </c>
    </row>
    <row r="95" spans="1:8" ht="50.1" customHeight="1">
      <c r="A95" s="59" t="s">
        <v>11</v>
      </c>
      <c r="B95" s="45" t="s">
        <v>57</v>
      </c>
      <c r="C95" s="2" t="e">
        <f>VLOOKUP($H89,'ITIS - Docenti'!$H$4:$AO$93,34,FALSE)</f>
        <v>#N/A</v>
      </c>
      <c r="D95" s="39" t="e">
        <f>VLOOKUP($H89,'ITIS - Docenti'!$N$4:$AO$93,28,FALSE)</f>
        <v>#N/A</v>
      </c>
      <c r="E95" s="39" t="e">
        <f>VLOOKUP($H89,'ITIS - Docenti'!$T$4:$AO$93,22,FALSE)</f>
        <v>#N/A</v>
      </c>
      <c r="F95" s="39" t="e">
        <f>VLOOKUP($H89,'ITIS - Docenti'!$Z$4:$AO$93,16,FALSE)</f>
        <v>#N/A</v>
      </c>
      <c r="G95" s="39" t="str">
        <f>VLOOKUP($H89,'ITIS - Docenti'!$AF$4:$AO$93,10,FALSE)</f>
        <v>Lopedota</v>
      </c>
      <c r="H95" s="40" t="str">
        <f>VLOOKUP($H89,'ITIS - Docenti'!$AL$4:$AO$93,4,FALSE)</f>
        <v>Regina</v>
      </c>
    </row>
    <row r="96" spans="1:8" ht="50.1" customHeight="1">
      <c r="A96" s="59" t="s">
        <v>12</v>
      </c>
      <c r="B96" s="45" t="s">
        <v>58</v>
      </c>
      <c r="C96" s="2" t="e">
        <f>VLOOKUP($H89,'ITIS - Docenti'!$I$4:$AO$93,33,FALSE)</f>
        <v>#N/A</v>
      </c>
      <c r="D96" s="39" t="e">
        <f>VLOOKUP($H89,'ITIS - Docenti'!$O$4:$AO$93,27,FALSE)</f>
        <v>#N/A</v>
      </c>
      <c r="E96" s="39" t="str">
        <f>VLOOKUP($H89,'ITIS - Docenti'!$U$4:$AO$93,21,FALSE)</f>
        <v>Oliva</v>
      </c>
      <c r="F96" s="39" t="e">
        <f>VLOOKUP($H89,'ITIS - Docenti'!$AA$4:$AO$93,15,FALSE)</f>
        <v>#N/A</v>
      </c>
      <c r="G96" s="39" t="str">
        <f>VLOOKUP($H89,'ITIS - Docenti'!$AG$4:$AO$93,9,FALSE)</f>
        <v>Moramarco A</v>
      </c>
      <c r="H96" s="40" t="str">
        <f>VLOOKUP($H89,'ITIS - Docenti'!$AM$4:$AO$93,3,FALSE)</f>
        <v>Oliva</v>
      </c>
    </row>
    <row r="97" spans="1:8" ht="50.1" customHeight="1" thickBot="1">
      <c r="A97" s="60" t="s">
        <v>13</v>
      </c>
      <c r="B97" s="52" t="s">
        <v>59</v>
      </c>
      <c r="C97" s="3" t="str">
        <f>IF(ISNA(VLOOKUP($H89,'ITIS - Docenti'!$J$4:$AO$93,32,FALSE)),"",VLOOKUP($H89,'ITIS - Docenti'!$J$4:$AO$93,32,FALSE))</f>
        <v/>
      </c>
      <c r="D97" s="41" t="str">
        <f>IF(ISNA(VLOOKUP($H89,'ITIS - Docenti'!$P$4:$AO$93,26,FALSE)),"",VLOOKUP($H89,'ITIS - Docenti'!$P$4:$AO$93,26,FALSE))</f>
        <v/>
      </c>
      <c r="E97" s="41" t="str">
        <f>IF(ISNA(VLOOKUP($H89,'ITIS - Docenti'!$V$4:$AO$93,20,FALSE)),"",VLOOKUP($H89,'ITIS - Docenti'!$V$4:$AO$93,20,FALSE))</f>
        <v/>
      </c>
      <c r="F97" s="41" t="str">
        <f>IF(ISNA(VLOOKUP($H89,'ITIS - Docenti'!$AB$4:$AO$93,14,FALSE)),"",VLOOKUP($H89,'ITIS - Docenti'!$AB$4:$AO$93,14,FALSE))</f>
        <v/>
      </c>
      <c r="G97" s="41" t="str">
        <f>IF(ISNA(VLOOKUP($H89,'ITIS - Docenti'!$AH$4:$AO$93,8,FALSE)),"",VLOOKUP($H89,'ITIS - Docenti'!$AH$4:$AO$93,8,FALSE))</f>
        <v/>
      </c>
      <c r="H97" s="42" t="str">
        <f>IF(ISNA(VLOOKUP($H89,'ITIS - Docenti'!$AN$4:$AO$93,2,FALSE)),"",VLOOKUP($H89,'ITIS - Docenti'!$AN$4:$AO$93,2,FALSE))</f>
        <v/>
      </c>
    </row>
    <row r="98" spans="1:8">
      <c r="A98" s="61"/>
      <c r="B98" s="55"/>
    </row>
    <row r="99" spans="1:8" ht="18.75" thickBot="1"/>
    <row r="100" spans="1:8" ht="27">
      <c r="A100" s="236" t="s">
        <v>8</v>
      </c>
      <c r="B100" s="237"/>
      <c r="C100" s="240" t="s">
        <v>60</v>
      </c>
      <c r="D100" s="241"/>
      <c r="E100" s="241"/>
      <c r="F100" s="241"/>
      <c r="G100" s="242"/>
      <c r="H100" s="243" t="s">
        <v>99</v>
      </c>
    </row>
    <row r="101" spans="1:8" ht="27.75" thickBot="1">
      <c r="A101" s="238"/>
      <c r="B101" s="239"/>
      <c r="C101" s="245">
        <f>'ITIS - Docenti'!AJ1</f>
        <v>0</v>
      </c>
      <c r="D101" s="246"/>
      <c r="E101" s="246"/>
      <c r="F101" s="246"/>
      <c r="G101" s="247"/>
      <c r="H101" s="248"/>
    </row>
    <row r="102" spans="1:8" ht="50.1" customHeight="1" thickBot="1">
      <c r="A102" s="58"/>
      <c r="B102" s="57" t="s">
        <v>55</v>
      </c>
      <c r="C102" s="53" t="s">
        <v>2</v>
      </c>
      <c r="D102" s="54" t="s">
        <v>3</v>
      </c>
      <c r="E102" s="54" t="s">
        <v>4</v>
      </c>
      <c r="F102" s="54" t="s">
        <v>5</v>
      </c>
      <c r="G102" s="54" t="s">
        <v>6</v>
      </c>
      <c r="H102" s="51" t="s">
        <v>7</v>
      </c>
    </row>
    <row r="103" spans="1:8" ht="50.1" customHeight="1">
      <c r="A103" s="59" t="s">
        <v>9</v>
      </c>
      <c r="B103" s="45" t="s">
        <v>53</v>
      </c>
      <c r="C103" s="4" t="e">
        <f>VLOOKUP($H100,'ITIS - Docenti'!$E$4:$AO$93,37,FALSE)</f>
        <v>#N/A</v>
      </c>
      <c r="D103" s="47" t="e">
        <f>VLOOKUP($H100,'ITIS - Docenti'!$K$4:$AO$93,31,FALSE)</f>
        <v>#N/A</v>
      </c>
      <c r="E103" s="47" t="e">
        <f>VLOOKUP($H100,'ITIS - Docenti'!$Q$4:$AO$93,25,FALSE)</f>
        <v>#N/A</v>
      </c>
      <c r="F103" s="47" t="e">
        <f>VLOOKUP($H100,'ITIS - Docenti'!$W$4:$AO$93,19,FALSE)</f>
        <v>#N/A</v>
      </c>
      <c r="G103" s="47" t="e">
        <f>VLOOKUP($H100,'ITIS - Docenti'!$AC$4:$AO$93,13,FALSE)</f>
        <v>#N/A</v>
      </c>
      <c r="H103" s="48" t="str">
        <f>VLOOKUP($H100,'ITIS - Docenti'!$AI$4:$AO$93,7,FALSE)</f>
        <v>Grieco</v>
      </c>
    </row>
    <row r="104" spans="1:8" ht="50.1" customHeight="1">
      <c r="A104" s="59" t="s">
        <v>10</v>
      </c>
      <c r="B104" s="45" t="s">
        <v>54</v>
      </c>
      <c r="C104" s="2" t="e">
        <f>VLOOKUP($H100,'ITIS - Docenti'!$F$4:$AO$93,36,FALSE)</f>
        <v>#N/A</v>
      </c>
      <c r="D104" s="39" t="e">
        <f>VLOOKUP($H100,'ITIS - Docenti'!$L$4:$AO$93,30,FALSE)</f>
        <v>#N/A</v>
      </c>
      <c r="E104" s="39" t="e">
        <f>VLOOKUP($H100,'ITIS - Docenti'!$R$4:$AO$93,24,FALSE)</f>
        <v>#N/A</v>
      </c>
      <c r="F104" s="39" t="str">
        <f>VLOOKUP($H100,'ITIS - Docenti'!$X$4:$AO$93,18,FALSE)</f>
        <v>Teofilo</v>
      </c>
      <c r="G104" s="39" t="str">
        <f>VLOOKUP($H100,'ITIS - Docenti'!$AD$4:$AO$93,12,FALSE)</f>
        <v>Costantino</v>
      </c>
      <c r="H104" s="40" t="str">
        <f>VLOOKUP($H100,'ITIS - Docenti'!$AJ$4:$AO$93,6,FALSE)</f>
        <v>Grieco</v>
      </c>
    </row>
    <row r="105" spans="1:8" ht="50.1" customHeight="1">
      <c r="A105" s="59" t="s">
        <v>10</v>
      </c>
      <c r="B105" s="45" t="s">
        <v>56</v>
      </c>
      <c r="C105" s="2" t="e">
        <f>VLOOKUP($H100,'ITIS - Docenti'!$G$4:$AO$93,35,FALSE)</f>
        <v>#N/A</v>
      </c>
      <c r="D105" s="39" t="str">
        <f>VLOOKUP($H100,'ITIS - Docenti'!$M$4:$AO$93,29,FALSE)</f>
        <v>Grieco</v>
      </c>
      <c r="E105" s="39" t="str">
        <f>VLOOKUP($H100,'ITIS - Docenti'!$S$4:$AO$93,23,FALSE)</f>
        <v>Costantino</v>
      </c>
      <c r="F105" s="39" t="str">
        <f>VLOOKUP($H100,'ITIS - Docenti'!$Y$4:$AO$93,17,FALSE)</f>
        <v>Porfido</v>
      </c>
      <c r="G105" s="39" t="str">
        <f>VLOOKUP($H100,'ITIS - Docenti'!$AE$4:$AO$93,11,FALSE)</f>
        <v>Grieco</v>
      </c>
      <c r="H105" s="40" t="e">
        <f>VLOOKUP($H100,'ITIS - Docenti'!$AK$4:$AO$93,5,FALSE)</f>
        <v>#N/A</v>
      </c>
    </row>
    <row r="106" spans="1:8" ht="50.1" customHeight="1">
      <c r="A106" s="59" t="s">
        <v>11</v>
      </c>
      <c r="B106" s="45" t="s">
        <v>57</v>
      </c>
      <c r="C106" s="2" t="str">
        <f>VLOOKUP($H100,'ITIS - Docenti'!$H$4:$AO$93,34,FALSE)</f>
        <v>Teofilo</v>
      </c>
      <c r="D106" s="39" t="str">
        <f>VLOOKUP($H100,'ITIS - Docenti'!$N$4:$AO$93,28,FALSE)</f>
        <v>Costantino</v>
      </c>
      <c r="E106" s="39" t="str">
        <f>VLOOKUP($H100,'ITIS - Docenti'!$T$4:$AO$93,22,FALSE)</f>
        <v>Costantino</v>
      </c>
      <c r="F106" s="39" t="str">
        <f>VLOOKUP($H100,'ITIS - Docenti'!$Z$4:$AO$93,16,FALSE)</f>
        <v>Porfido</v>
      </c>
      <c r="G106" s="39" t="e">
        <f>VLOOKUP($H100,'ITIS - Docenti'!$AF$4:$AO$93,10,FALSE)</f>
        <v>#N/A</v>
      </c>
      <c r="H106" s="40" t="e">
        <f>VLOOKUP($H100,'ITIS - Docenti'!$AL$4:$AO$93,4,FALSE)</f>
        <v>#N/A</v>
      </c>
    </row>
    <row r="107" spans="1:8" ht="50.1" customHeight="1">
      <c r="A107" s="59" t="s">
        <v>12</v>
      </c>
      <c r="B107" s="45" t="s">
        <v>58</v>
      </c>
      <c r="C107" s="2" t="str">
        <f>VLOOKUP($H100,'ITIS - Docenti'!$I$4:$AO$93,33,FALSE)</f>
        <v>Teofilo</v>
      </c>
      <c r="D107" s="39" t="str">
        <f>VLOOKUP($H100,'ITIS - Docenti'!$O$4:$AO$93,27,FALSE)</f>
        <v>Costantino</v>
      </c>
      <c r="E107" s="39" t="e">
        <f>VLOOKUP($H100,'ITIS - Docenti'!$U$4:$AO$93,21,FALSE)</f>
        <v>#N/A</v>
      </c>
      <c r="F107" s="39" t="str">
        <f>VLOOKUP($H100,'ITIS - Docenti'!$AA$4:$AO$93,15,FALSE)</f>
        <v>Costantino</v>
      </c>
      <c r="G107" s="39" t="e">
        <f>VLOOKUP($H100,'ITIS - Docenti'!$AG$4:$AO$93,9,FALSE)</f>
        <v>#N/A</v>
      </c>
      <c r="H107" s="40" t="e">
        <f>VLOOKUP($H100,'ITIS - Docenti'!$AM$4:$AO$93,3,FALSE)</f>
        <v>#N/A</v>
      </c>
    </row>
    <row r="108" spans="1:8" ht="50.1" customHeight="1" thickBot="1">
      <c r="A108" s="60" t="s">
        <v>13</v>
      </c>
      <c r="B108" s="52" t="s">
        <v>59</v>
      </c>
      <c r="C108" s="3" t="str">
        <f>IF(ISNA(VLOOKUP($H100,'ITIS - Docenti'!$J$4:$AO$93,32,FALSE)),"",VLOOKUP($H100,'ITIS - Docenti'!$J$4:$AO$93,32,FALSE))</f>
        <v/>
      </c>
      <c r="D108" s="41" t="str">
        <f>IF(ISNA(VLOOKUP($H100,'ITIS - Docenti'!$P$4:$AO$93,26,FALSE)),"",VLOOKUP($H100,'ITIS - Docenti'!$P$4:$AO$93,26,FALSE))</f>
        <v/>
      </c>
      <c r="E108" s="41" t="str">
        <f>IF(ISNA(VLOOKUP($H100,'ITIS - Docenti'!$V$4:$AO$93,20,FALSE)),"",VLOOKUP($H100,'ITIS - Docenti'!$V$4:$AO$93,20,FALSE))</f>
        <v/>
      </c>
      <c r="F108" s="41" t="str">
        <f>IF(ISNA(VLOOKUP($H100,'ITIS - Docenti'!$AB$4:$AO$93,14,FALSE)),"",VLOOKUP($H100,'ITIS - Docenti'!$AB$4:$AO$93,14,FALSE))</f>
        <v/>
      </c>
      <c r="G108" s="41" t="str">
        <f>IF(ISNA(VLOOKUP($H100,'ITIS - Docenti'!$AH$4:$AO$93,8,FALSE)),"",VLOOKUP($H100,'ITIS - Docenti'!$AH$4:$AO$93,8,FALSE))</f>
        <v/>
      </c>
      <c r="H108" s="42" t="str">
        <f>IF(ISNA(VLOOKUP($H100,'ITIS - Docenti'!$AN$4:$AO$93,2,FALSE)),"",VLOOKUP($H100,'ITIS - Docenti'!$AN$4:$AO$93,2,FALSE))</f>
        <v/>
      </c>
    </row>
    <row r="110" spans="1:8" ht="18.75" thickBot="1"/>
    <row r="111" spans="1:8" ht="27.75" thickTop="1">
      <c r="A111" s="236" t="s">
        <v>8</v>
      </c>
      <c r="B111" s="249"/>
      <c r="C111" s="251" t="s">
        <v>60</v>
      </c>
      <c r="D111" s="252"/>
      <c r="E111" s="252"/>
      <c r="F111" s="252"/>
      <c r="G111" s="253"/>
      <c r="H111" s="254" t="s">
        <v>81</v>
      </c>
    </row>
    <row r="112" spans="1:8" ht="27.75" thickBot="1">
      <c r="A112" s="238"/>
      <c r="B112" s="250"/>
      <c r="C112" s="256">
        <f>'ITIS - Docenti'!AJ1</f>
        <v>0</v>
      </c>
      <c r="D112" s="257"/>
      <c r="E112" s="257"/>
      <c r="F112" s="257"/>
      <c r="G112" s="258"/>
      <c r="H112" s="255"/>
    </row>
    <row r="113" spans="1:8" ht="50.1" customHeight="1" thickBot="1">
      <c r="A113" s="58"/>
      <c r="B113" s="57" t="s">
        <v>55</v>
      </c>
      <c r="C113" s="49" t="s">
        <v>2</v>
      </c>
      <c r="D113" s="50" t="s">
        <v>3</v>
      </c>
      <c r="E113" s="50" t="s">
        <v>4</v>
      </c>
      <c r="F113" s="50" t="s">
        <v>5</v>
      </c>
      <c r="G113" s="50" t="s">
        <v>6</v>
      </c>
      <c r="H113" s="51" t="s">
        <v>7</v>
      </c>
    </row>
    <row r="114" spans="1:8" ht="50.1" customHeight="1">
      <c r="A114" s="59" t="s">
        <v>9</v>
      </c>
      <c r="B114" s="45" t="s">
        <v>53</v>
      </c>
      <c r="C114" s="4" t="e">
        <f>VLOOKUP($H111,'ITIS - Docenti'!$E$4:$AO$93,37,FALSE)</f>
        <v>#N/A</v>
      </c>
      <c r="D114" s="47" t="e">
        <f>VLOOKUP($H111,'ITIS - Docenti'!$K$4:$AO$93,31,FALSE)</f>
        <v>#N/A</v>
      </c>
      <c r="E114" s="47" t="e">
        <f>VLOOKUP($H111,'ITIS - Docenti'!$Q$4:$AO$93,25,FALSE)</f>
        <v>#N/A</v>
      </c>
      <c r="F114" s="47" t="e">
        <f>VLOOKUP($H111,'ITIS - Docenti'!$W$4:$AO$93,19,FALSE)</f>
        <v>#N/A</v>
      </c>
      <c r="G114" s="47" t="e">
        <f>VLOOKUP($H111,'ITIS - Docenti'!$AC$4:$AO$93,13,FALSE)</f>
        <v>#N/A</v>
      </c>
      <c r="H114" s="48" t="str">
        <f>VLOOKUP($H111,'ITIS - Docenti'!$AI$4:$AO$93,7,FALSE)</f>
        <v>PerrucciD</v>
      </c>
    </row>
    <row r="115" spans="1:8" ht="50.1" customHeight="1">
      <c r="A115" s="59" t="s">
        <v>10</v>
      </c>
      <c r="B115" s="45" t="s">
        <v>54</v>
      </c>
      <c r="C115" s="2" t="e">
        <f>VLOOKUP($H111,'ITIS - Docenti'!$F$4:$AO$93,36,FALSE)</f>
        <v>#N/A</v>
      </c>
      <c r="D115" s="39" t="e">
        <f>VLOOKUP($H111,'ITIS - Docenti'!$L$4:$AO$93,30,FALSE)</f>
        <v>#N/A</v>
      </c>
      <c r="E115" s="39" t="e">
        <f>VLOOKUP($H111,'ITIS - Docenti'!$R$4:$AO$93,24,FALSE)</f>
        <v>#N/A</v>
      </c>
      <c r="F115" s="39" t="str">
        <f>VLOOKUP($H111,'ITIS - Docenti'!$X$4:$AO$93,18,FALSE)</f>
        <v>PerrucciD</v>
      </c>
      <c r="G115" s="39" t="str">
        <f>VLOOKUP($H111,'ITIS - Docenti'!$AD$4:$AO$93,12,FALSE)</f>
        <v>Speranza</v>
      </c>
      <c r="H115" s="40" t="str">
        <f>VLOOKUP($H111,'ITIS - Docenti'!$AJ$4:$AO$93,6,FALSE)</f>
        <v>Vulpio</v>
      </c>
    </row>
    <row r="116" spans="1:8" ht="50.1" customHeight="1">
      <c r="A116" s="59" t="s">
        <v>10</v>
      </c>
      <c r="B116" s="45" t="s">
        <v>56</v>
      </c>
      <c r="C116" s="2" t="e">
        <f>VLOOKUP($H111,'ITIS - Docenti'!$G$4:$AO$93,35,FALSE)</f>
        <v>#N/A</v>
      </c>
      <c r="D116" s="39" t="str">
        <f>VLOOKUP($H111,'ITIS - Docenti'!$M$4:$AO$93,29,FALSE)</f>
        <v>Vulpio</v>
      </c>
      <c r="E116" s="39" t="str">
        <f>VLOOKUP($H111,'ITIS - Docenti'!$S$4:$AO$93,23,FALSE)</f>
        <v>Giampetruzzi</v>
      </c>
      <c r="F116" s="39" t="str">
        <f>VLOOKUP($H111,'ITIS - Docenti'!$Y$4:$AO$93,17,FALSE)</f>
        <v>Carbone</v>
      </c>
      <c r="G116" s="39" t="str">
        <f>VLOOKUP($H111,'ITIS - Docenti'!$AE$4:$AO$93,11,FALSE)</f>
        <v>PerrucciD</v>
      </c>
      <c r="H116" s="40"/>
    </row>
    <row r="117" spans="1:8" ht="50.1" customHeight="1">
      <c r="A117" s="59" t="s">
        <v>11</v>
      </c>
      <c r="B117" s="45" t="s">
        <v>57</v>
      </c>
      <c r="C117" s="2" t="str">
        <f>VLOOKUP($H111,'ITIS - Docenti'!$H$4:$AO$93,34,FALSE)</f>
        <v>Carbone</v>
      </c>
      <c r="D117" s="39" t="str">
        <f>VLOOKUP($H111,'ITIS - Docenti'!$N$4:$AO$93,28,FALSE)</f>
        <v>Cimino</v>
      </c>
      <c r="E117" s="39" t="str">
        <f>VLOOKUP($H111,'ITIS - Docenti'!$T$4:$AO$93,22,FALSE)</f>
        <v>Giampetruzzi</v>
      </c>
      <c r="F117" s="39" t="str">
        <f>VLOOKUP($H111,'ITIS - Docenti'!$Z$4:$AO$93,16,FALSE)</f>
        <v>Clemente</v>
      </c>
      <c r="G117" s="39" t="e">
        <f>VLOOKUP($H111,'ITIS - Docenti'!$AF$4:$AO$93,10,FALSE)</f>
        <v>#N/A</v>
      </c>
      <c r="H117" s="40" t="e">
        <f>VLOOKUP($H111,'ITIS - Docenti'!$AL$4:$AO$93,4,FALSE)</f>
        <v>#N/A</v>
      </c>
    </row>
    <row r="118" spans="1:8" ht="50.1" customHeight="1">
      <c r="A118" s="59" t="s">
        <v>12</v>
      </c>
      <c r="B118" s="45" t="s">
        <v>58</v>
      </c>
      <c r="C118" s="2" t="str">
        <f>VLOOKUP($H111,'ITIS - Docenti'!$I$4:$AO$93,33,FALSE)</f>
        <v>Carbone</v>
      </c>
      <c r="D118" s="39" t="str">
        <f>VLOOKUP($H111,'ITIS - Docenti'!$O$4:$AO$93,27,FALSE)</f>
        <v>Clemente</v>
      </c>
      <c r="E118" s="39" t="e">
        <f>VLOOKUP($H111,'ITIS - Docenti'!$U$4:$AO$93,21,FALSE)</f>
        <v>#N/A</v>
      </c>
      <c r="F118" s="39" t="str">
        <f>VLOOKUP($H111,'ITIS - Docenti'!$AA$4:$AO$93,15,FALSE)</f>
        <v>Clemente</v>
      </c>
      <c r="G118" s="39" t="e">
        <f>VLOOKUP($H111,'ITIS - Docenti'!$AG$4:$AO$93,9,FALSE)</f>
        <v>#N/A</v>
      </c>
      <c r="H118" s="40" t="e">
        <f>VLOOKUP($H111,'ITIS - Docenti'!$AM$4:$AO$93,3,FALSE)</f>
        <v>#N/A</v>
      </c>
    </row>
    <row r="119" spans="1:8" ht="50.1" customHeight="1" thickBot="1">
      <c r="A119" s="60" t="s">
        <v>13</v>
      </c>
      <c r="B119" s="52" t="s">
        <v>59</v>
      </c>
      <c r="C119" s="3" t="str">
        <f>IF(ISNA(VLOOKUP($H111,'ITIS - Docenti'!$J$4:$AO$93,32,FALSE)),"",VLOOKUP($H111,'ITIS - Docenti'!$J$4:$AO$93,32,FALSE))</f>
        <v/>
      </c>
      <c r="D119" s="41" t="str">
        <f>IF(ISNA(VLOOKUP($H111,'ITIS - Docenti'!$P$4:$AO$93,26,FALSE)),"",VLOOKUP($H111,'ITIS - Docenti'!$P$4:$AO$93,26,FALSE))</f>
        <v/>
      </c>
      <c r="E119" s="41" t="str">
        <f>IF(ISNA(VLOOKUP($H111,'ITIS - Docenti'!$V$4:$AO$93,20,FALSE)),"",VLOOKUP($H111,'ITIS - Docenti'!$V$4:$AO$93,20,FALSE))</f>
        <v/>
      </c>
      <c r="F119" s="41" t="str">
        <f>IF(ISNA(VLOOKUP($H111,'ITIS - Docenti'!$AB$4:$AO$93,14,FALSE)),"",VLOOKUP($H111,'ITIS - Docenti'!$AB$4:$AO$93,14,FALSE))</f>
        <v/>
      </c>
      <c r="G119" s="41" t="str">
        <f>IF(ISNA(VLOOKUP($H111,'ITIS - Docenti'!$AH$4:$AO$93,8,FALSE)),"",VLOOKUP($H111,'ITIS - Docenti'!$AH$4:$AO$93,8,FALSE))</f>
        <v/>
      </c>
      <c r="H119" s="42" t="str">
        <f>IF(ISNA(VLOOKUP($H111,'ITIS - Docenti'!$AN$4:$AO$93,2,FALSE)),"",VLOOKUP($H111,'ITIS - Docenti'!$AN$4:$AO$93,2,FALSE))</f>
        <v/>
      </c>
    </row>
    <row r="120" spans="1:8">
      <c r="A120" s="61"/>
      <c r="B120" s="55"/>
    </row>
    <row r="121" spans="1:8" ht="18.75" thickBot="1"/>
    <row r="122" spans="1:8" ht="27">
      <c r="A122" s="236" t="s">
        <v>8</v>
      </c>
      <c r="B122" s="237"/>
      <c r="C122" s="240" t="s">
        <v>60</v>
      </c>
      <c r="D122" s="241"/>
      <c r="E122" s="241"/>
      <c r="F122" s="241"/>
      <c r="G122" s="242"/>
      <c r="H122" s="243" t="s">
        <v>80</v>
      </c>
    </row>
    <row r="123" spans="1:8" ht="27.75" thickBot="1">
      <c r="A123" s="238"/>
      <c r="B123" s="239"/>
      <c r="C123" s="245">
        <f>'ITIS - Docenti'!AJ1</f>
        <v>0</v>
      </c>
      <c r="D123" s="246"/>
      <c r="E123" s="246"/>
      <c r="F123" s="246"/>
      <c r="G123" s="247"/>
      <c r="H123" s="248"/>
    </row>
    <row r="124" spans="1:8" ht="50.1" customHeight="1" thickBot="1">
      <c r="A124" s="58"/>
      <c r="B124" s="57" t="s">
        <v>55</v>
      </c>
      <c r="C124" s="53" t="s">
        <v>2</v>
      </c>
      <c r="D124" s="54" t="s">
        <v>3</v>
      </c>
      <c r="E124" s="54" t="s">
        <v>4</v>
      </c>
      <c r="F124" s="54" t="s">
        <v>5</v>
      </c>
      <c r="G124" s="54" t="s">
        <v>6</v>
      </c>
      <c r="H124" s="51" t="s">
        <v>7</v>
      </c>
    </row>
    <row r="125" spans="1:8" ht="50.1" customHeight="1">
      <c r="A125" s="59" t="s">
        <v>9</v>
      </c>
      <c r="B125" s="45" t="s">
        <v>53</v>
      </c>
      <c r="C125" s="4" t="str">
        <f>VLOOKUP($H122,'ITIS - Docenti'!$E$4:$AO$93,37,FALSE)</f>
        <v>Pellegrino</v>
      </c>
      <c r="D125" s="47" t="str">
        <f>VLOOKUP($H122,'ITIS - Docenti'!$K$4:$AO$93,31,FALSE)</f>
        <v>PerrucciD</v>
      </c>
      <c r="E125" s="47" t="str">
        <f>VLOOKUP($H122,'ITIS - Docenti'!$Q$4:$AO$93,25,FALSE)</f>
        <v>Pellegrino</v>
      </c>
      <c r="F125" s="47" t="str">
        <f>VLOOKUP($H122,'ITIS - Docenti'!$W$4:$AO$93,19,FALSE)</f>
        <v>Lillo</v>
      </c>
      <c r="G125" s="47" t="str">
        <f>VLOOKUP($H122,'ITIS - Docenti'!$AC$4:$AO$93,13,FALSE)</f>
        <v>Giampetruzzi</v>
      </c>
      <c r="H125" s="48" t="str">
        <f>VLOOKUP($H122,'ITIS - Docenti'!$AI$4:$AO$93,7,FALSE)</f>
        <v>Lillo</v>
      </c>
    </row>
    <row r="126" spans="1:8" ht="50.1" customHeight="1">
      <c r="A126" s="59" t="s">
        <v>10</v>
      </c>
      <c r="B126" s="45" t="s">
        <v>54</v>
      </c>
      <c r="C126" s="2" t="str">
        <f>VLOOKUP($H122,'ITIS - Docenti'!$F$4:$AO$93,36,FALSE)</f>
        <v>Lillo</v>
      </c>
      <c r="D126" s="39" t="str">
        <f>VLOOKUP($H122,'ITIS - Docenti'!$L$4:$AO$93,30,FALSE)</f>
        <v>Carbone</v>
      </c>
      <c r="E126" s="39" t="str">
        <f>VLOOKUP($H122,'ITIS - Docenti'!$R$4:$AO$93,24,FALSE)</f>
        <v>Lillo</v>
      </c>
      <c r="F126" s="39" t="str">
        <f>VLOOKUP($H122,'ITIS - Docenti'!$X$4:$AO$93,18,FALSE)</f>
        <v>Lillo</v>
      </c>
      <c r="G126" s="39" t="str">
        <f>VLOOKUP($H122,'ITIS - Docenti'!$AD$4:$AO$93,12,FALSE)</f>
        <v>Giampetruzzi</v>
      </c>
      <c r="H126" s="40" t="str">
        <f>VLOOKUP($H122,'ITIS - Docenti'!$AJ$4:$AO$93,6,FALSE)</f>
        <v>Oliva</v>
      </c>
    </row>
    <row r="127" spans="1:8" ht="50.1" customHeight="1">
      <c r="A127" s="59" t="s">
        <v>10</v>
      </c>
      <c r="B127" s="45" t="s">
        <v>56</v>
      </c>
      <c r="C127" s="2" t="str">
        <f>VLOOKUP($H122,'ITIS - Docenti'!$G$4:$AO$93,35,FALSE)</f>
        <v>PerrucciD</v>
      </c>
      <c r="D127" s="39" t="str">
        <f>VLOOKUP($H122,'ITIS - Docenti'!$M$4:$AO$93,29,FALSE)</f>
        <v>Clemente</v>
      </c>
      <c r="E127" s="39" t="str">
        <f>VLOOKUP($H122,'ITIS - Docenti'!$S$4:$AO$93,23,FALSE)</f>
        <v>Lillo</v>
      </c>
      <c r="F127" s="39" t="str">
        <f>VLOOKUP($H122,'ITIS - Docenti'!$Y$4:$AO$93,17,FALSE)</f>
        <v>Oliva</v>
      </c>
      <c r="G127" s="39" t="str">
        <f>VLOOKUP($H122,'ITIS - Docenti'!$AE$4:$AO$93,11,FALSE)</f>
        <v>Marvulli65</v>
      </c>
      <c r="H127" s="40" t="str">
        <f>VLOOKUP($H122,'ITIS - Docenti'!$AK$4:$AO$93,5,FALSE)</f>
        <v>PerrucciD</v>
      </c>
    </row>
    <row r="128" spans="1:8" ht="50.1" customHeight="1">
      <c r="A128" s="59" t="s">
        <v>11</v>
      </c>
      <c r="B128" s="45" t="s">
        <v>57</v>
      </c>
      <c r="C128" s="2" t="str">
        <f>VLOOKUP($H122,'ITIS - Docenti'!$H$4:$AO$93,34,FALSE)</f>
        <v>Lopedota</v>
      </c>
      <c r="D128" s="39" t="str">
        <f>VLOOKUP($H122,'ITIS - Docenti'!$N$4:$AO$93,28,FALSE)</f>
        <v>Clemente</v>
      </c>
      <c r="E128" s="39" t="str">
        <f>VLOOKUP($H122,'ITIS - Docenti'!$T$4:$AO$93,22,FALSE)</f>
        <v>Oliva</v>
      </c>
      <c r="F128" s="39" t="str">
        <f>VLOOKUP($H122,'ITIS - Docenti'!$Z$4:$AO$93,16,FALSE)</f>
        <v>Pellegrino</v>
      </c>
      <c r="G128" s="39" t="str">
        <f>VLOOKUP($H122,'ITIS - Docenti'!$AF$4:$AO$93,10,FALSE)</f>
        <v>Clemente</v>
      </c>
      <c r="H128" s="40" t="str">
        <f>VLOOKUP($H122,'ITIS - Docenti'!$AL$4:$AO$93,4,FALSE)</f>
        <v>Carbone</v>
      </c>
    </row>
    <row r="129" spans="1:8" ht="50.1" customHeight="1">
      <c r="A129" s="59" t="s">
        <v>12</v>
      </c>
      <c r="B129" s="45" t="s">
        <v>58</v>
      </c>
      <c r="C129" s="2" t="str">
        <f>VLOOKUP($H122,'ITIS - Docenti'!$I$4:$AO$93,33,FALSE)</f>
        <v>Cimino</v>
      </c>
      <c r="D129" s="39" t="str">
        <f>VLOOKUP($H122,'ITIS - Docenti'!$O$4:$AO$93,27,FALSE)</f>
        <v>Pellegrino</v>
      </c>
      <c r="E129" s="39" t="str">
        <f>VLOOKUP($H122,'ITIS - Docenti'!$U$4:$AO$93,21,FALSE)</f>
        <v>Lopedota</v>
      </c>
      <c r="F129" s="39" t="str">
        <f>VLOOKUP($H122,'ITIS - Docenti'!$AA$4:$AO$93,15,FALSE)</f>
        <v>Vulpio</v>
      </c>
      <c r="G129" s="39" t="str">
        <f>VLOOKUP($H122,'ITIS - Docenti'!$AG$4:$AO$93,9,FALSE)</f>
        <v>Genco</v>
      </c>
      <c r="H129" s="40" t="str">
        <f>VLOOKUP($H122,'ITIS - Docenti'!$AM$4:$AO$93,3,FALSE)</f>
        <v>Carbone</v>
      </c>
    </row>
    <row r="130" spans="1:8" ht="50.1" customHeight="1" thickBot="1">
      <c r="A130" s="60" t="s">
        <v>13</v>
      </c>
      <c r="B130" s="52" t="s">
        <v>59</v>
      </c>
      <c r="C130" s="3" t="str">
        <f>IF(ISNA(VLOOKUP($H122,'ITIS - Docenti'!$J$4:$AO$93,32,FALSE)),"",VLOOKUP($H122,'ITIS - Docenti'!$J$4:$AO$93,32,FALSE))</f>
        <v/>
      </c>
      <c r="D130" s="41" t="str">
        <f>IF(ISNA(VLOOKUP($H122,'ITIS - Docenti'!$P$4:$AO$93,26,FALSE)),"",VLOOKUP($H122,'ITIS - Docenti'!$P$4:$AO$93,26,FALSE))</f>
        <v/>
      </c>
      <c r="E130" s="41" t="str">
        <f>IF(ISNA(VLOOKUP($H122,'ITIS - Docenti'!$V$4:$AO$93,20,FALSE)),"",VLOOKUP($H122,'ITIS - Docenti'!$V$4:$AO$93,20,FALSE))</f>
        <v/>
      </c>
      <c r="F130" s="41" t="str">
        <f>IF(ISNA(VLOOKUP($H122,'ITIS - Docenti'!$AB$4:$AO$93,14,FALSE)),"",VLOOKUP($H122,'ITIS - Docenti'!$AB$4:$AO$93,14,FALSE))</f>
        <v/>
      </c>
      <c r="G130" s="41" t="str">
        <f>IF(ISNA(VLOOKUP($H122,'ITIS - Docenti'!$AH$4:$AO$93,8,FALSE)),"",VLOOKUP($H122,'ITIS - Docenti'!$AH$4:$AO$93,8,FALSE))</f>
        <v/>
      </c>
      <c r="H130" s="42" t="str">
        <f>IF(ISNA(VLOOKUP($H122,'ITIS - Docenti'!$AN$4:$AO$93,2,FALSE)),"",VLOOKUP($H122,'ITIS - Docenti'!$AN$4:$AO$93,2,FALSE))</f>
        <v/>
      </c>
    </row>
    <row r="131" spans="1:8">
      <c r="A131" s="61"/>
      <c r="B131" s="55"/>
      <c r="C131" s="38"/>
      <c r="D131" s="38"/>
      <c r="E131" s="38"/>
      <c r="F131" s="38"/>
      <c r="G131" s="38"/>
      <c r="H131" s="38"/>
    </row>
    <row r="132" spans="1:8" ht="18.75" thickBot="1"/>
    <row r="133" spans="1:8" ht="27">
      <c r="A133" s="236" t="s">
        <v>8</v>
      </c>
      <c r="B133" s="237"/>
      <c r="C133" s="259" t="s">
        <v>60</v>
      </c>
      <c r="D133" s="260"/>
      <c r="E133" s="260"/>
      <c r="F133" s="260"/>
      <c r="G133" s="260"/>
      <c r="H133" s="261" t="s">
        <v>78</v>
      </c>
    </row>
    <row r="134" spans="1:8" ht="27.75" thickBot="1">
      <c r="A134" s="238"/>
      <c r="B134" s="239"/>
      <c r="C134" s="263">
        <f>'ITIS - Docenti'!AJ1</f>
        <v>0</v>
      </c>
      <c r="D134" s="264"/>
      <c r="E134" s="264"/>
      <c r="F134" s="264"/>
      <c r="G134" s="264"/>
      <c r="H134" s="262"/>
    </row>
    <row r="135" spans="1:8" ht="50.1" customHeight="1" thickBot="1">
      <c r="A135" s="58"/>
      <c r="B135" s="57" t="s">
        <v>55</v>
      </c>
      <c r="C135" s="49" t="s">
        <v>2</v>
      </c>
      <c r="D135" s="50" t="s">
        <v>3</v>
      </c>
      <c r="E135" s="50" t="s">
        <v>4</v>
      </c>
      <c r="F135" s="50" t="s">
        <v>5</v>
      </c>
      <c r="G135" s="50" t="s">
        <v>6</v>
      </c>
      <c r="H135" s="51" t="s">
        <v>7</v>
      </c>
    </row>
    <row r="136" spans="1:8" ht="50.1" customHeight="1">
      <c r="A136" s="59" t="s">
        <v>9</v>
      </c>
      <c r="B136" s="45" t="s">
        <v>53</v>
      </c>
      <c r="C136" s="4" t="str">
        <f>VLOOKUP($H133,'ITIS - Docenti'!$E$4:$AO$93,37,FALSE)</f>
        <v>Carbone</v>
      </c>
      <c r="D136" s="47" t="str">
        <f>VLOOKUP($H133,'ITIS - Docenti'!$K$4:$AO$93,31,FALSE)</f>
        <v>Lillo</v>
      </c>
      <c r="E136" s="47" t="str">
        <f>VLOOKUP($H133,'ITIS - Docenti'!$Q$4:$AO$93,25,FALSE)</f>
        <v>Cimino</v>
      </c>
      <c r="F136" s="47" t="str">
        <f>VLOOKUP($H133,'ITIS - Docenti'!$W$4:$AO$93,19,FALSE)</f>
        <v>PerrucciD</v>
      </c>
      <c r="G136" s="47" t="str">
        <f>VLOOKUP($H133,'ITIS - Docenti'!$AC$4:$AO$93,13,FALSE)</f>
        <v>PerrucciD</v>
      </c>
      <c r="H136" s="48" t="str">
        <f>VLOOKUP($H133,'ITIS - Docenti'!$AI$4:$AO$93,7,FALSE)</f>
        <v>Incampo</v>
      </c>
    </row>
    <row r="137" spans="1:8" ht="50.1" customHeight="1">
      <c r="A137" s="59" t="s">
        <v>10</v>
      </c>
      <c r="B137" s="45" t="s">
        <v>54</v>
      </c>
      <c r="C137" s="2" t="str">
        <f>VLOOKUP($H133,'ITIS - Docenti'!$F$4:$AO$93,36,FALSE)</f>
        <v>Carbone</v>
      </c>
      <c r="D137" s="39" t="str">
        <f>VLOOKUP($H133,'ITIS - Docenti'!$L$4:$AO$93,30,FALSE)</f>
        <v>Lillo</v>
      </c>
      <c r="E137" s="39" t="str">
        <f>VLOOKUP($H133,'ITIS - Docenti'!$R$4:$AO$93,24,FALSE)</f>
        <v>Cimino</v>
      </c>
      <c r="F137" s="39" t="str">
        <f>VLOOKUP($H133,'ITIS - Docenti'!$X$4:$AO$93,18,FALSE)</f>
        <v>Oliva</v>
      </c>
      <c r="G137" s="39" t="str">
        <f>VLOOKUP($H133,'ITIS - Docenti'!$AD$4:$AO$93,12,FALSE)</f>
        <v>PerrucciD</v>
      </c>
      <c r="H137" s="40" t="str">
        <f>VLOOKUP($H133,'ITIS - Docenti'!$AJ$4:$AO$93,6,FALSE)</f>
        <v>Pellegrino</v>
      </c>
    </row>
    <row r="138" spans="1:8" ht="50.1" customHeight="1">
      <c r="A138" s="59" t="s">
        <v>10</v>
      </c>
      <c r="B138" s="45" t="s">
        <v>56</v>
      </c>
      <c r="C138" s="2" t="str">
        <f>VLOOKUP($H133,'ITIS - Docenti'!$G$4:$AO$93,35,FALSE)</f>
        <v>Lillo</v>
      </c>
      <c r="D138" s="39" t="str">
        <f>VLOOKUP($H133,'ITIS - Docenti'!$M$4:$AO$93,29,FALSE)</f>
        <v>Genco</v>
      </c>
      <c r="E138" s="39" t="str">
        <f>VLOOKUP($H133,'ITIS - Docenti'!$S$4:$AO$93,23,FALSE)</f>
        <v>Pellegrino</v>
      </c>
      <c r="F138" s="39" t="str">
        <f>VLOOKUP($H133,'ITIS - Docenti'!$Y$4:$AO$93,17,FALSE)</f>
        <v>Lillo</v>
      </c>
      <c r="G138" s="39" t="str">
        <f>VLOOKUP($H133,'ITIS - Docenti'!$AE$4:$AO$93,11,FALSE)</f>
        <v>Simone</v>
      </c>
      <c r="H138" s="40" t="str">
        <f>VLOOKUP($H133,'ITIS - Docenti'!$AK$4:$AO$93,5,FALSE)</f>
        <v>Lillo</v>
      </c>
    </row>
    <row r="139" spans="1:8" ht="50.1" customHeight="1">
      <c r="A139" s="59" t="s">
        <v>11</v>
      </c>
      <c r="B139" s="45" t="s">
        <v>57</v>
      </c>
      <c r="C139" s="2" t="str">
        <f>VLOOKUP($H133,'ITIS - Docenti'!$H$4:$AO$93,34,FALSE)</f>
        <v>Clemente</v>
      </c>
      <c r="D139" s="39" t="str">
        <f>VLOOKUP($H133,'ITIS - Docenti'!$N$4:$AO$93,28,FALSE)</f>
        <v>Pellegrino</v>
      </c>
      <c r="E139" s="39" t="str">
        <f>VLOOKUP($H133,'ITIS - Docenti'!$T$4:$AO$93,22,FALSE)</f>
        <v>Lillo</v>
      </c>
      <c r="F139" s="39" t="str">
        <f>VLOOKUP($H133,'ITIS - Docenti'!$Z$4:$AO$93,16,FALSE)</f>
        <v>Incampo</v>
      </c>
      <c r="G139" s="39" t="str">
        <f>VLOOKUP($H133,'ITIS - Docenti'!$AF$4:$AO$93,10,FALSE)</f>
        <v>Carbone</v>
      </c>
      <c r="H139" s="40" t="str">
        <f>VLOOKUP($H133,'ITIS - Docenti'!$AL$4:$AO$93,4,FALSE)</f>
        <v>Oliva</v>
      </c>
    </row>
    <row r="140" spans="1:8" ht="50.1" customHeight="1">
      <c r="A140" s="59" t="s">
        <v>12</v>
      </c>
      <c r="B140" s="45" t="s">
        <v>58</v>
      </c>
      <c r="C140" s="2" t="str">
        <f>VLOOKUP($H133,'ITIS - Docenti'!$I$4:$AO$93,33,FALSE)</f>
        <v>Clemente</v>
      </c>
      <c r="D140" s="39" t="str">
        <f>VLOOKUP($H133,'ITIS - Docenti'!$O$4:$AO$93,27,FALSE)</f>
        <v>Lopedota</v>
      </c>
      <c r="E140" s="39" t="str">
        <f>VLOOKUP($H133,'ITIS - Docenti'!$U$4:$AO$93,21,FALSE)</f>
        <v>Clemente</v>
      </c>
      <c r="F140" s="39" t="str">
        <f>VLOOKUP($H133,'ITIS - Docenti'!$AA$4:$AO$93,15,FALSE)</f>
        <v>Incampo</v>
      </c>
      <c r="G140" s="39" t="str">
        <f>VLOOKUP($H133,'ITIS - Docenti'!$AG$4:$AO$93,9,FALSE)</f>
        <v>Clemente</v>
      </c>
      <c r="H140" s="40" t="e">
        <f>VLOOKUP($H133,'ITIS - Docenti'!$AM$4:$AO$93,3,FALSE)</f>
        <v>#N/A</v>
      </c>
    </row>
    <row r="141" spans="1:8" ht="50.1" customHeight="1" thickBot="1">
      <c r="A141" s="60" t="s">
        <v>13</v>
      </c>
      <c r="B141" s="52" t="s">
        <v>59</v>
      </c>
      <c r="C141" s="3" t="str">
        <f>IF(ISNA(VLOOKUP($H133,'ITIS - Docenti'!$J$4:$AO$93,32,FALSE)),"",VLOOKUP($H133,'ITIS - Docenti'!$J$4:$AO$93,32,FALSE))</f>
        <v/>
      </c>
      <c r="D141" s="41" t="str">
        <f>IF(ISNA(VLOOKUP($H133,'ITIS - Docenti'!$P$4:$AO$93,26,FALSE)),"",VLOOKUP($H133,'ITIS - Docenti'!$P$4:$AO$93,26,FALSE))</f>
        <v/>
      </c>
      <c r="E141" s="41" t="str">
        <f>IF(ISNA(VLOOKUP($H133,'ITIS - Docenti'!$V$4:$AO$93,20,FALSE)),"",VLOOKUP($H133,'ITIS - Docenti'!$V$4:$AO$93,20,FALSE))</f>
        <v/>
      </c>
      <c r="F141" s="41" t="str">
        <f>IF(ISNA(VLOOKUP($H133,'ITIS - Docenti'!$AB$4:$AO$93,14,FALSE)),"",VLOOKUP($H133,'ITIS - Docenti'!$AB$4:$AO$93,14,FALSE))</f>
        <v/>
      </c>
      <c r="G141" s="41" t="str">
        <f>IF(ISNA(VLOOKUP($H133,'ITIS - Docenti'!$AH$4:$AO$93,8,FALSE)),"",VLOOKUP($H133,'ITIS - Docenti'!$AH$4:$AO$93,8,FALSE))</f>
        <v/>
      </c>
      <c r="H141" s="42" t="str">
        <f>IF(ISNA(VLOOKUP($H133,'ITIS - Docenti'!$AN$4:$AO$93,2,FALSE)),"",VLOOKUP($H133,'ITIS - Docenti'!$AN$4:$AO$93,2,FALSE))</f>
        <v/>
      </c>
    </row>
    <row r="142" spans="1:8">
      <c r="A142" s="61"/>
      <c r="B142" s="55"/>
    </row>
    <row r="143" spans="1:8" ht="18.75" thickBot="1"/>
    <row r="144" spans="1:8" ht="27">
      <c r="A144" s="236" t="s">
        <v>8</v>
      </c>
      <c r="B144" s="237"/>
      <c r="C144" s="240" t="s">
        <v>60</v>
      </c>
      <c r="D144" s="241"/>
      <c r="E144" s="241"/>
      <c r="F144" s="241"/>
      <c r="G144" s="242"/>
      <c r="H144" s="243" t="s">
        <v>77</v>
      </c>
    </row>
    <row r="145" spans="1:8" ht="27.75" thickBot="1">
      <c r="A145" s="238"/>
      <c r="B145" s="239"/>
      <c r="C145" s="245">
        <f>'ITIS - Docenti'!AJ1</f>
        <v>0</v>
      </c>
      <c r="D145" s="246"/>
      <c r="E145" s="246"/>
      <c r="F145" s="246"/>
      <c r="G145" s="247"/>
      <c r="H145" s="248"/>
    </row>
    <row r="146" spans="1:8" ht="50.1" customHeight="1" thickBot="1">
      <c r="A146" s="58"/>
      <c r="B146" s="57" t="s">
        <v>55</v>
      </c>
      <c r="C146" s="53" t="s">
        <v>2</v>
      </c>
      <c r="D146" s="54" t="s">
        <v>3</v>
      </c>
      <c r="E146" s="54" t="s">
        <v>4</v>
      </c>
      <c r="F146" s="54" t="s">
        <v>5</v>
      </c>
      <c r="G146" s="54" t="s">
        <v>6</v>
      </c>
      <c r="H146" s="51" t="s">
        <v>7</v>
      </c>
    </row>
    <row r="147" spans="1:8" ht="50.1" customHeight="1">
      <c r="A147" s="59" t="s">
        <v>9</v>
      </c>
      <c r="B147" s="45" t="s">
        <v>53</v>
      </c>
      <c r="C147" s="4" t="str">
        <f>VLOOKUP($H144,'ITIS - Docenti'!$E$4:$AO$93,37,FALSE)</f>
        <v>Lillo</v>
      </c>
      <c r="D147" s="47" t="str">
        <f>VLOOKUP($H144,'ITIS - Docenti'!$K$4:$AO$93,31,FALSE)</f>
        <v>Fratusco</v>
      </c>
      <c r="E147" s="47" t="str">
        <f>VLOOKUP($H144,'ITIS - Docenti'!$Q$4:$AO$93,25,FALSE)</f>
        <v>Lillo</v>
      </c>
      <c r="F147" s="47" t="str">
        <f>VLOOKUP($H144,'ITIS - Docenti'!$W$4:$AO$93,19,FALSE)</f>
        <v>Pepe</v>
      </c>
      <c r="G147" s="47" t="str">
        <f>VLOOKUP($H144,'ITIS - Docenti'!$AC$4:$AO$93,13,FALSE)</f>
        <v>Loiudice</v>
      </c>
      <c r="H147" s="48" t="str">
        <f>VLOOKUP($H144,'ITIS - Docenti'!$AI$4:$AO$93,7,FALSE)</f>
        <v>Vulpio</v>
      </c>
    </row>
    <row r="148" spans="1:8" ht="50.1" customHeight="1">
      <c r="A148" s="59" t="s">
        <v>10</v>
      </c>
      <c r="B148" s="45" t="s">
        <v>54</v>
      </c>
      <c r="C148" s="2" t="str">
        <f>VLOOKUP($H144,'ITIS - Docenti'!$F$4:$AO$93,36,FALSE)</f>
        <v>Laurieri</v>
      </c>
      <c r="D148" s="39" t="str">
        <f>VLOOKUP($H144,'ITIS - Docenti'!$L$4:$AO$93,30,FALSE)</f>
        <v>Vulpio</v>
      </c>
      <c r="E148" s="39" t="str">
        <f>VLOOKUP($H144,'ITIS - Docenti'!$R$4:$AO$93,24,FALSE)</f>
        <v>Laurieri</v>
      </c>
      <c r="F148" s="39" t="str">
        <f>VLOOKUP($H144,'ITIS - Docenti'!$X$4:$AO$93,18,FALSE)</f>
        <v>Pepe</v>
      </c>
      <c r="G148" s="39" t="str">
        <f>VLOOKUP($H144,'ITIS - Docenti'!$AD$4:$AO$93,12,FALSE)</f>
        <v>Carbone</v>
      </c>
      <c r="H148" s="40" t="str">
        <f>VLOOKUP($H144,'ITIS - Docenti'!$AJ$4:$AO$93,6,FALSE)</f>
        <v>Lillo</v>
      </c>
    </row>
    <row r="149" spans="1:8" ht="50.1" customHeight="1">
      <c r="A149" s="59" t="s">
        <v>10</v>
      </c>
      <c r="B149" s="45" t="s">
        <v>56</v>
      </c>
      <c r="C149" s="2" t="str">
        <f>VLOOKUP($H144,'ITIS - Docenti'!$G$4:$AO$93,35,FALSE)</f>
        <v>Clemente</v>
      </c>
      <c r="D149" s="39" t="str">
        <f>VLOOKUP($H144,'ITIS - Docenti'!$M$4:$AO$93,29,FALSE)</f>
        <v>Carbone</v>
      </c>
      <c r="E149" s="39" t="str">
        <f>VLOOKUP($H144,'ITIS - Docenti'!$S$4:$AO$93,23,FALSE)</f>
        <v>Cimino</v>
      </c>
      <c r="F149" s="39" t="str">
        <f>VLOOKUP($H144,'ITIS - Docenti'!$Y$4:$AO$93,17,FALSE)</f>
        <v>Loiudice</v>
      </c>
      <c r="G149" s="39" t="str">
        <f>VLOOKUP($H144,'ITIS - Docenti'!$AE$4:$AO$93,11,FALSE)</f>
        <v>Carbone</v>
      </c>
      <c r="H149" s="40" t="str">
        <f>VLOOKUP($H144,'ITIS - Docenti'!$AK$4:$AO$93,5,FALSE)</f>
        <v>Marvulli65</v>
      </c>
    </row>
    <row r="150" spans="1:8" ht="50.1" customHeight="1">
      <c r="A150" s="59" t="s">
        <v>11</v>
      </c>
      <c r="B150" s="45" t="s">
        <v>57</v>
      </c>
      <c r="C150" s="2" t="str">
        <f>VLOOKUP($H144,'ITIS - Docenti'!$H$4:$AO$93,34,FALSE)</f>
        <v>Fratusco</v>
      </c>
      <c r="D150" s="39" t="str">
        <f>VLOOKUP($H144,'ITIS - Docenti'!$N$4:$AO$93,28,FALSE)</f>
        <v>Lillo</v>
      </c>
      <c r="E150" s="39" t="str">
        <f>VLOOKUP($H144,'ITIS - Docenti'!$T$4:$AO$93,22,FALSE)</f>
        <v>Genco</v>
      </c>
      <c r="F150" s="39" t="str">
        <f>VLOOKUP($H144,'ITIS - Docenti'!$Z$4:$AO$93,16,FALSE)</f>
        <v>Fratusco</v>
      </c>
      <c r="G150" s="39" t="str">
        <f>VLOOKUP($H144,'ITIS - Docenti'!$AF$4:$AO$93,10,FALSE)</f>
        <v>Laurieri</v>
      </c>
      <c r="H150" s="40" t="str">
        <f>VLOOKUP($H144,'ITIS - Docenti'!$AL$4:$AO$93,4,FALSE)</f>
        <v>Ferrarese</v>
      </c>
    </row>
    <row r="151" spans="1:8" ht="50.1" customHeight="1">
      <c r="A151" s="59" t="s">
        <v>12</v>
      </c>
      <c r="B151" s="45" t="s">
        <v>58</v>
      </c>
      <c r="C151" s="2" t="str">
        <f>VLOOKUP($H144,'ITIS - Docenti'!$I$4:$AO$93,33,FALSE)</f>
        <v>Marvulli65</v>
      </c>
      <c r="D151" s="39" t="str">
        <f>VLOOKUP($H144,'ITIS - Docenti'!$O$4:$AO$93,27,FALSE)</f>
        <v>Lillo</v>
      </c>
      <c r="E151" s="39" t="str">
        <f>VLOOKUP($H144,'ITIS - Docenti'!$U$4:$AO$93,21,FALSE)</f>
        <v>Ferrarese</v>
      </c>
      <c r="F151" s="39" t="str">
        <f>VLOOKUP($H144,'ITIS - Docenti'!$AA$4:$AO$93,15,FALSE)</f>
        <v>Lillo</v>
      </c>
      <c r="G151" s="39" t="str">
        <f>VLOOKUP($H144,'ITIS - Docenti'!$AG$4:$AO$93,9,FALSE)</f>
        <v>Fratusco</v>
      </c>
      <c r="H151" s="40" t="e">
        <f>VLOOKUP($H144,'ITIS - Docenti'!$AM$4:$AO$93,3,FALSE)</f>
        <v>#N/A</v>
      </c>
    </row>
    <row r="152" spans="1:8" ht="50.1" customHeight="1" thickBot="1">
      <c r="A152" s="60" t="s">
        <v>13</v>
      </c>
      <c r="B152" s="52" t="s">
        <v>59</v>
      </c>
      <c r="C152" s="3" t="str">
        <f>IF(ISNA(VLOOKUP($H144,'ITIS - Docenti'!$J$4:$AO$93,32,FALSE)),"",VLOOKUP($H144,'ITIS - Docenti'!$J$4:$AO$93,32,FALSE))</f>
        <v/>
      </c>
      <c r="D152" s="41" t="str">
        <f>IF(ISNA(VLOOKUP($H144,'ITIS - Docenti'!$P$4:$AO$93,26,FALSE)),"",VLOOKUP($H144,'ITIS - Docenti'!$P$4:$AO$93,26,FALSE))</f>
        <v/>
      </c>
      <c r="E152" s="41" t="str">
        <f>IF(ISNA(VLOOKUP($H144,'ITIS - Docenti'!$V$4:$AO$93,20,FALSE)),"",VLOOKUP($H144,'ITIS - Docenti'!$V$4:$AO$93,20,FALSE))</f>
        <v/>
      </c>
      <c r="F152" s="41" t="str">
        <f>IF(ISNA(VLOOKUP($H144,'ITIS - Docenti'!$AB$4:$AO$93,14,FALSE)),"",VLOOKUP($H144,'ITIS - Docenti'!$AB$4:$AO$93,14,FALSE))</f>
        <v/>
      </c>
      <c r="G152" s="41" t="str">
        <f>IF(ISNA(VLOOKUP($H144,'ITIS - Docenti'!$AH$4:$AO$93,8,FALSE)),"",VLOOKUP($H144,'ITIS - Docenti'!$AH$4:$AO$93,8,FALSE))</f>
        <v/>
      </c>
      <c r="H152" s="42" t="str">
        <f>IF(ISNA(VLOOKUP($H144,'ITIS - Docenti'!$AN$4:$AO$93,2,FALSE)),"",VLOOKUP($H144,'ITIS - Docenti'!$AN$4:$AO$93,2,FALSE))</f>
        <v/>
      </c>
    </row>
    <row r="154" spans="1:8" ht="18.75" thickBot="1"/>
    <row r="155" spans="1:8" ht="27">
      <c r="A155" s="236" t="s">
        <v>8</v>
      </c>
      <c r="B155" s="237"/>
      <c r="C155" s="240" t="s">
        <v>60</v>
      </c>
      <c r="D155" s="241"/>
      <c r="E155" s="241"/>
      <c r="F155" s="241"/>
      <c r="G155" s="242"/>
      <c r="H155" s="243" t="s">
        <v>82</v>
      </c>
    </row>
    <row r="156" spans="1:8" ht="27.75" thickBot="1">
      <c r="A156" s="238"/>
      <c r="B156" s="239"/>
      <c r="C156" s="245">
        <f>'ITIS - Docenti'!AJ1</f>
        <v>0</v>
      </c>
      <c r="D156" s="246"/>
      <c r="E156" s="246"/>
      <c r="F156" s="246"/>
      <c r="G156" s="247"/>
      <c r="H156" s="248"/>
    </row>
    <row r="157" spans="1:8" ht="50.1" customHeight="1" thickBot="1">
      <c r="A157" s="58"/>
      <c r="B157" s="57" t="s">
        <v>55</v>
      </c>
      <c r="C157" s="53" t="s">
        <v>2</v>
      </c>
      <c r="D157" s="54" t="s">
        <v>3</v>
      </c>
      <c r="E157" s="54" t="s">
        <v>4</v>
      </c>
      <c r="F157" s="54" t="s">
        <v>5</v>
      </c>
      <c r="G157" s="54" t="s">
        <v>6</v>
      </c>
      <c r="H157" s="51" t="s">
        <v>7</v>
      </c>
    </row>
    <row r="158" spans="1:8" ht="50.1" customHeight="1">
      <c r="A158" s="59" t="s">
        <v>9</v>
      </c>
      <c r="B158" s="45" t="s">
        <v>53</v>
      </c>
      <c r="C158" s="4" t="str">
        <f>VLOOKUP($H155,'ITIS - Docenti'!$E$4:$AO$93,37,FALSE)</f>
        <v>Giampetruzzi</v>
      </c>
      <c r="D158" s="47" t="str">
        <f>VLOOKUP($H155,'ITIS - Docenti'!$K$4:$AO$93,31,FALSE)</f>
        <v>Carbone</v>
      </c>
      <c r="E158" s="47" t="str">
        <f>VLOOKUP($H155,'ITIS - Docenti'!$Q$4:$AO$93,25,FALSE)</f>
        <v>Genco</v>
      </c>
      <c r="F158" s="47" t="str">
        <f>VLOOKUP($H155,'ITIS - Docenti'!$W$4:$AO$93,19,FALSE)</f>
        <v>Marvulli70</v>
      </c>
      <c r="G158" s="47" t="str">
        <f>VLOOKUP($H155,'ITIS - Docenti'!$AC$4:$AO$93,13,FALSE)</f>
        <v>Carbone</v>
      </c>
      <c r="H158" s="48" t="str">
        <f>VLOOKUP($H155,'ITIS - Docenti'!$AI$4:$AO$93,7,FALSE)</f>
        <v>Loiudice</v>
      </c>
    </row>
    <row r="159" spans="1:8" ht="50.1" customHeight="1">
      <c r="A159" s="59" t="s">
        <v>10</v>
      </c>
      <c r="B159" s="45" t="s">
        <v>54</v>
      </c>
      <c r="C159" s="2" t="str">
        <f>VLOOKUP($H155,'ITIS - Docenti'!$F$4:$AO$93,36,FALSE)</f>
        <v>Giampetruzzi</v>
      </c>
      <c r="D159" s="39" t="str">
        <f>VLOOKUP($H155,'ITIS - Docenti'!$L$4:$AO$93,30,FALSE)</f>
        <v>Ferrarese</v>
      </c>
      <c r="E159" s="39" t="str">
        <f>VLOOKUP($H155,'ITIS - Docenti'!$R$4:$AO$93,24,FALSE)</f>
        <v>Fratusco</v>
      </c>
      <c r="F159" s="39" t="str">
        <f>VLOOKUP($H155,'ITIS - Docenti'!$X$4:$AO$93,18,FALSE)</f>
        <v>Cimino</v>
      </c>
      <c r="G159" s="39" t="str">
        <f>VLOOKUP($H155,'ITIS - Docenti'!$AD$4:$AO$93,12,FALSE)</f>
        <v>Pallotta</v>
      </c>
      <c r="H159" s="40" t="str">
        <f>VLOOKUP($H155,'ITIS - Docenti'!$AJ$4:$AO$93,6,FALSE)</f>
        <v>Ferrarese</v>
      </c>
    </row>
    <row r="160" spans="1:8" ht="50.1" customHeight="1">
      <c r="A160" s="59" t="s">
        <v>10</v>
      </c>
      <c r="B160" s="45" t="s">
        <v>56</v>
      </c>
      <c r="C160" s="2" t="str">
        <f>VLOOKUP($H155,'ITIS - Docenti'!$G$4:$AO$93,35,FALSE)</f>
        <v>Fratusco</v>
      </c>
      <c r="D160" s="39" t="str">
        <f>VLOOKUP($H155,'ITIS - Docenti'!$M$4:$AO$93,29,FALSE)</f>
        <v>Mongelli</v>
      </c>
      <c r="E160" s="39" t="str">
        <f>VLOOKUP($H155,'ITIS - Docenti'!$S$4:$AO$93,23,FALSE)</f>
        <v>Ferrarese</v>
      </c>
      <c r="F160" s="39" t="str">
        <f>VLOOKUP($H155,'ITIS - Docenti'!$Y$4:$AO$93,17,FALSE)</f>
        <v>Cimino</v>
      </c>
      <c r="G160" s="39" t="str">
        <f>VLOOKUP($H155,'ITIS - Docenti'!$AE$4:$AO$93,11,FALSE)</f>
        <v>Mongelli</v>
      </c>
      <c r="H160" s="40" t="str">
        <f>VLOOKUP($H155,'ITIS - Docenti'!$AK$4:$AO$93,5,FALSE)</f>
        <v>Carbone</v>
      </c>
    </row>
    <row r="161" spans="1:8" ht="50.1" customHeight="1">
      <c r="A161" s="59" t="s">
        <v>11</v>
      </c>
      <c r="B161" s="45" t="s">
        <v>57</v>
      </c>
      <c r="C161" s="2" t="str">
        <f>VLOOKUP($H155,'ITIS - Docenti'!$H$4:$AO$93,34,FALSE)</f>
        <v>Mongelli</v>
      </c>
      <c r="D161" s="39" t="str">
        <f>VLOOKUP($H155,'ITIS - Docenti'!$N$4:$AO$93,28,FALSE)</f>
        <v>Loiudice</v>
      </c>
      <c r="E161" s="39" t="str">
        <f>VLOOKUP($H155,'ITIS - Docenti'!$T$4:$AO$93,22,FALSE)</f>
        <v>Pallotta</v>
      </c>
      <c r="F161" s="39" t="str">
        <f>VLOOKUP($H155,'ITIS - Docenti'!$Z$4:$AO$93,16,FALSE)</f>
        <v>Vulpio</v>
      </c>
      <c r="G161" s="39" t="str">
        <f>VLOOKUP($H155,'ITIS - Docenti'!$AF$4:$AO$93,10,FALSE)</f>
        <v>Fratusco</v>
      </c>
      <c r="H161" s="40" t="str">
        <f>VLOOKUP($H155,'ITIS - Docenti'!$AL$4:$AO$93,4,FALSE)</f>
        <v>Vulpio</v>
      </c>
    </row>
    <row r="162" spans="1:8" ht="50.1" customHeight="1">
      <c r="A162" s="59" t="s">
        <v>12</v>
      </c>
      <c r="B162" s="45" t="s">
        <v>58</v>
      </c>
      <c r="C162" s="2" t="str">
        <f>VLOOKUP($H155,'ITIS - Docenti'!$I$4:$AO$93,33,FALSE)</f>
        <v>Pallotta</v>
      </c>
      <c r="D162" s="39" t="str">
        <f>VLOOKUP($H155,'ITIS - Docenti'!$O$4:$AO$93,27,FALSE)</f>
        <v>Pallotta</v>
      </c>
      <c r="E162" s="39" t="str">
        <f>VLOOKUP($H155,'ITIS - Docenti'!$U$4:$AO$93,21,FALSE)</f>
        <v>Pallotta</v>
      </c>
      <c r="F162" s="39" t="str">
        <f>VLOOKUP($H155,'ITIS - Docenti'!$AA$4:$AO$93,15,FALSE)</f>
        <v>Fratusco</v>
      </c>
      <c r="G162" s="39" t="str">
        <f>VLOOKUP($H155,'ITIS - Docenti'!$AG$4:$AO$93,9,FALSE)</f>
        <v>Pepe</v>
      </c>
      <c r="H162" s="40" t="e">
        <f>VLOOKUP($H155,'ITIS - Docenti'!$AM$4:$AO$93,3,FALSE)</f>
        <v>#N/A</v>
      </c>
    </row>
    <row r="163" spans="1:8" ht="50.1" customHeight="1" thickBot="1">
      <c r="A163" s="60" t="s">
        <v>13</v>
      </c>
      <c r="B163" s="52" t="s">
        <v>59</v>
      </c>
      <c r="C163" s="3" t="str">
        <f>IF(ISNA(VLOOKUP($H155,'ITIS - Docenti'!$J$4:$AO$93,32,FALSE)),"",VLOOKUP($H155,'ITIS - Docenti'!$J$4:$AO$93,32,FALSE))</f>
        <v/>
      </c>
      <c r="D163" s="41" t="str">
        <f>IF(ISNA(VLOOKUP($H155,'ITIS - Docenti'!$P$4:$AO$93,26,FALSE)),"",VLOOKUP($H155,'ITIS - Docenti'!$P$4:$AO$93,26,FALSE))</f>
        <v/>
      </c>
      <c r="E163" s="41" t="str">
        <f>IF(ISNA(VLOOKUP($H155,'ITIS - Docenti'!$V$4:$AO$93,20,FALSE)),"",VLOOKUP($H155,'ITIS - Docenti'!$V$4:$AO$93,20,FALSE))</f>
        <v/>
      </c>
      <c r="F163" s="41" t="str">
        <f>IF(ISNA(VLOOKUP($H155,'ITIS - Docenti'!$AB$4:$AO$93,14,FALSE)),"",VLOOKUP($H155,'ITIS - Docenti'!$AB$4:$AO$93,14,FALSE))</f>
        <v/>
      </c>
      <c r="G163" s="41" t="str">
        <f>IF(ISNA(VLOOKUP($H155,'ITIS - Docenti'!$AH$4:$AO$93,8,FALSE)),"",VLOOKUP($H155,'ITIS - Docenti'!$AH$4:$AO$93,8,FALSE))</f>
        <v/>
      </c>
      <c r="H163" s="42" t="str">
        <f>IF(ISNA(VLOOKUP($H155,'ITIS - Docenti'!$AN$4:$AO$93,2,FALSE)),"",VLOOKUP($H155,'ITIS - Docenti'!$AN$4:$AO$93,2,FALSE))</f>
        <v/>
      </c>
    </row>
    <row r="164" spans="1:8">
      <c r="A164" s="61"/>
      <c r="B164" s="55"/>
    </row>
    <row r="165" spans="1:8" ht="18.75" thickBot="1"/>
    <row r="166" spans="1:8" ht="27">
      <c r="A166" s="236" t="s">
        <v>8</v>
      </c>
      <c r="B166" s="237"/>
      <c r="C166" s="240" t="s">
        <v>60</v>
      </c>
      <c r="D166" s="241"/>
      <c r="E166" s="241"/>
      <c r="F166" s="241"/>
      <c r="G166" s="242"/>
      <c r="H166" s="243" t="s">
        <v>79</v>
      </c>
    </row>
    <row r="167" spans="1:8" ht="27.75" thickBot="1">
      <c r="A167" s="238"/>
      <c r="B167" s="239"/>
      <c r="C167" s="245">
        <f>'ITIS - Docenti'!AJ1</f>
        <v>0</v>
      </c>
      <c r="D167" s="246"/>
      <c r="E167" s="246"/>
      <c r="F167" s="246"/>
      <c r="G167" s="247"/>
      <c r="H167" s="248"/>
    </row>
    <row r="168" spans="1:8" ht="50.1" customHeight="1" thickBot="1">
      <c r="A168" s="58"/>
      <c r="B168" s="57" t="s">
        <v>55</v>
      </c>
      <c r="C168" s="53" t="s">
        <v>2</v>
      </c>
      <c r="D168" s="54" t="s">
        <v>3</v>
      </c>
      <c r="E168" s="54" t="s">
        <v>4</v>
      </c>
      <c r="F168" s="54" t="s">
        <v>5</v>
      </c>
      <c r="G168" s="54" t="s">
        <v>6</v>
      </c>
      <c r="H168" s="51" t="s">
        <v>7</v>
      </c>
    </row>
    <row r="169" spans="1:8" ht="50.1" customHeight="1">
      <c r="A169" s="59" t="s">
        <v>9</v>
      </c>
      <c r="B169" s="45" t="s">
        <v>53</v>
      </c>
      <c r="C169" s="4" t="str">
        <f>VLOOKUP($H166,'ITIS - Docenti'!$E$4:$AO$93,37,FALSE)</f>
        <v>Genco</v>
      </c>
      <c r="D169" s="47" t="str">
        <f>VLOOKUP($H166,'ITIS - Docenti'!$K$4:$AO$93,31,FALSE)</f>
        <v>Vulpio</v>
      </c>
      <c r="E169" s="47" t="str">
        <f>VLOOKUP($H166,'ITIS - Docenti'!$Q$4:$AO$93,25,FALSE)</f>
        <v>Ferrarese</v>
      </c>
      <c r="F169" s="47" t="str">
        <f>VLOOKUP($H166,'ITIS - Docenti'!$W$4:$AO$93,19,FALSE)</f>
        <v>Loiudice</v>
      </c>
      <c r="G169" s="47" t="str">
        <f>VLOOKUP($H166,'ITIS - Docenti'!$AC$4:$AO$93,13,FALSE)</f>
        <v>Pallotta</v>
      </c>
      <c r="H169" s="48" t="str">
        <f>VLOOKUP($H166,'ITIS - Docenti'!$AI$4:$AO$93,7,FALSE)</f>
        <v>Pallotta</v>
      </c>
    </row>
    <row r="170" spans="1:8" ht="50.1" customHeight="1">
      <c r="A170" s="59" t="s">
        <v>10</v>
      </c>
      <c r="B170" s="45" t="s">
        <v>54</v>
      </c>
      <c r="C170" s="2" t="str">
        <f>VLOOKUP($H166,'ITIS - Docenti'!$F$4:$AO$93,36,FALSE)</f>
        <v>Loiudice</v>
      </c>
      <c r="D170" s="39" t="str">
        <f>VLOOKUP($H166,'ITIS - Docenti'!$L$4:$AO$93,30,FALSE)</f>
        <v>Mongelli</v>
      </c>
      <c r="E170" s="39" t="str">
        <f>VLOOKUP($H166,'ITIS - Docenti'!$R$4:$AO$93,24,FALSE)</f>
        <v>Ferrarese</v>
      </c>
      <c r="F170" s="39" t="str">
        <f>VLOOKUP($H166,'ITIS - Docenti'!$X$4:$AO$93,18,FALSE)</f>
        <v>Pellegrino</v>
      </c>
      <c r="G170" s="39" t="str">
        <f>VLOOKUP($H166,'ITIS - Docenti'!$AD$4:$AO$93,12,FALSE)</f>
        <v>Simone</v>
      </c>
      <c r="H170" s="40" t="str">
        <f>VLOOKUP($H166,'ITIS - Docenti'!$AJ$4:$AO$93,6,FALSE)</f>
        <v>Pallotta</v>
      </c>
    </row>
    <row r="171" spans="1:8" ht="50.1" customHeight="1">
      <c r="A171" s="59" t="s">
        <v>10</v>
      </c>
      <c r="B171" s="45" t="s">
        <v>56</v>
      </c>
      <c r="C171" s="2" t="str">
        <f>VLOOKUP($H166,'ITIS - Docenti'!$G$4:$AO$93,35,FALSE)</f>
        <v>Pellegrino</v>
      </c>
      <c r="D171" s="39" t="str">
        <f>VLOOKUP($H166,'ITIS - Docenti'!$M$4:$AO$93,29,FALSE)</f>
        <v>Pallotta</v>
      </c>
      <c r="E171" s="39" t="str">
        <f>VLOOKUP($H166,'ITIS - Docenti'!$S$4:$AO$93,23,FALSE)</f>
        <v>Incampo</v>
      </c>
      <c r="F171" s="39" t="str">
        <f>VLOOKUP($H166,'ITIS - Docenti'!$Y$4:$AO$93,17,FALSE)</f>
        <v>Incampo</v>
      </c>
      <c r="G171" s="39" t="str">
        <f>VLOOKUP($H166,'ITIS - Docenti'!$AE$4:$AO$93,11,FALSE)</f>
        <v>Pepe</v>
      </c>
      <c r="H171" s="40" t="str">
        <f>VLOOKUP($H166,'ITIS - Docenti'!$AK$4:$AO$93,5,FALSE)</f>
        <v>Vulpio</v>
      </c>
    </row>
    <row r="172" spans="1:8" ht="50.1" customHeight="1">
      <c r="A172" s="59" t="s">
        <v>11</v>
      </c>
      <c r="B172" s="45" t="s">
        <v>57</v>
      </c>
      <c r="C172" s="2" t="str">
        <f>VLOOKUP($H166,'ITIS - Docenti'!$H$4:$AO$93,34,FALSE)</f>
        <v>Pallotta</v>
      </c>
      <c r="D172" s="39" t="str">
        <f>VLOOKUP($H166,'ITIS - Docenti'!$N$4:$AO$93,28,FALSE)</f>
        <v>Carbone</v>
      </c>
      <c r="E172" s="39" t="str">
        <f>VLOOKUP($H166,'ITIS - Docenti'!$T$4:$AO$93,22,FALSE)</f>
        <v>Incampo</v>
      </c>
      <c r="F172" s="39" t="str">
        <f>VLOOKUP($H166,'ITIS - Docenti'!$Z$4:$AO$93,16,FALSE)</f>
        <v>Carbone</v>
      </c>
      <c r="G172" s="39" t="str">
        <f>VLOOKUP($H166,'ITIS - Docenti'!$AF$4:$AO$93,10,FALSE)</f>
        <v>Pepe</v>
      </c>
      <c r="H172" s="40" t="str">
        <f>VLOOKUP($H166,'ITIS - Docenti'!$AL$4:$AO$93,4,FALSE)</f>
        <v>Pellegrino</v>
      </c>
    </row>
    <row r="173" spans="1:8" ht="50.1" customHeight="1">
      <c r="A173" s="59" t="s">
        <v>12</v>
      </c>
      <c r="B173" s="45" t="s">
        <v>58</v>
      </c>
      <c r="C173" s="2" t="str">
        <f>VLOOKUP($H166,'ITIS - Docenti'!$I$4:$AO$93,33,FALSE)</f>
        <v>Mongelli</v>
      </c>
      <c r="D173" s="39" t="str">
        <f>VLOOKUP($H166,'ITIS - Docenti'!$O$4:$AO$93,27,FALSE)</f>
        <v>Cimino</v>
      </c>
      <c r="E173" s="39" t="str">
        <f>VLOOKUP($H166,'ITIS - Docenti'!$U$4:$AO$93,21,FALSE)</f>
        <v>Incampo</v>
      </c>
      <c r="F173" s="39" t="str">
        <f>VLOOKUP($H166,'ITIS - Docenti'!$AA$4:$AO$93,15,FALSE)</f>
        <v>Carbone</v>
      </c>
      <c r="G173" s="39" t="str">
        <f>VLOOKUP($H166,'ITIS - Docenti'!$AG$4:$AO$93,9,FALSE)</f>
        <v>Mongelli</v>
      </c>
      <c r="H173" s="40" t="str">
        <f>VLOOKUP($H166,'ITIS - Docenti'!$AM$4:$AO$93,3,FALSE)</f>
        <v>Ferrarese</v>
      </c>
    </row>
    <row r="174" spans="1:8" ht="50.1" customHeight="1" thickBot="1">
      <c r="A174" s="60" t="s">
        <v>13</v>
      </c>
      <c r="B174" s="52" t="s">
        <v>59</v>
      </c>
      <c r="C174" s="3" t="str">
        <f>IF(ISNA(VLOOKUP($H166,'ITIS - Docenti'!$J$4:$AO$93,32,FALSE)),"",VLOOKUP($H166,'ITIS - Docenti'!$J$4:$AO$93,32,FALSE))</f>
        <v/>
      </c>
      <c r="D174" s="41" t="str">
        <f>IF(ISNA(VLOOKUP($H166,'ITIS - Docenti'!$P$4:$AO$93,26,FALSE)),"",VLOOKUP($H166,'ITIS - Docenti'!$P$4:$AO$93,26,FALSE))</f>
        <v/>
      </c>
      <c r="E174" s="41" t="str">
        <f>IF(ISNA(VLOOKUP($H166,'ITIS - Docenti'!$V$4:$AO$93,20,FALSE)),"",VLOOKUP($H166,'ITIS - Docenti'!$V$4:$AO$93,20,FALSE))</f>
        <v/>
      </c>
      <c r="F174" s="41" t="str">
        <f>IF(ISNA(VLOOKUP($H166,'ITIS - Docenti'!$AB$4:$AO$93,14,FALSE)),"",VLOOKUP($H166,'ITIS - Docenti'!$AB$4:$AO$93,14,FALSE))</f>
        <v/>
      </c>
      <c r="G174" s="41" t="str">
        <f>IF(ISNA(VLOOKUP($H166,'ITIS - Docenti'!$AH$4:$AO$93,8,FALSE)),"",VLOOKUP($H166,'ITIS - Docenti'!$AH$4:$AO$93,8,FALSE))</f>
        <v/>
      </c>
      <c r="H174" s="42" t="str">
        <f>IF(ISNA(VLOOKUP($H166,'ITIS - Docenti'!$AN$4:$AO$93,2,FALSE)),"",VLOOKUP($H166,'ITIS - Docenti'!$AN$4:$AO$93,2,FALSE))</f>
        <v/>
      </c>
    </row>
    <row r="176" spans="1:8" ht="18.75" thickBot="1"/>
    <row r="177" spans="1:8" ht="27">
      <c r="A177" s="236" t="s">
        <v>8</v>
      </c>
      <c r="B177" s="237"/>
      <c r="C177" s="240" t="s">
        <v>60</v>
      </c>
      <c r="D177" s="241"/>
      <c r="E177" s="241"/>
      <c r="F177" s="241"/>
      <c r="G177" s="242"/>
      <c r="H177" s="243" t="s">
        <v>98</v>
      </c>
    </row>
    <row r="178" spans="1:8" ht="27.75" thickBot="1">
      <c r="A178" s="238"/>
      <c r="B178" s="239"/>
      <c r="C178" s="245">
        <f>'ITIS - Docenti'!AJ1</f>
        <v>0</v>
      </c>
      <c r="D178" s="246"/>
      <c r="E178" s="246"/>
      <c r="F178" s="246"/>
      <c r="G178" s="247"/>
      <c r="H178" s="248"/>
    </row>
    <row r="179" spans="1:8" ht="50.1" customHeight="1" thickBot="1">
      <c r="A179" s="58"/>
      <c r="B179" s="57" t="s">
        <v>55</v>
      </c>
      <c r="C179" s="53" t="s">
        <v>2</v>
      </c>
      <c r="D179" s="54" t="s">
        <v>3</v>
      </c>
      <c r="E179" s="54" t="s">
        <v>4</v>
      </c>
      <c r="F179" s="54" t="s">
        <v>5</v>
      </c>
      <c r="G179" s="54" t="s">
        <v>6</v>
      </c>
      <c r="H179" s="51" t="s">
        <v>7</v>
      </c>
    </row>
    <row r="180" spans="1:8" ht="50.1" customHeight="1">
      <c r="A180" s="59" t="s">
        <v>9</v>
      </c>
      <c r="B180" s="45" t="s">
        <v>53</v>
      </c>
      <c r="C180" s="4" t="str">
        <f>VLOOKUP($H177,'ITIS - Docenti'!$E$4:$AO$93,37,FALSE)</f>
        <v>Loiudice</v>
      </c>
      <c r="D180" s="47" t="str">
        <f>VLOOKUP($H177,'ITIS - Docenti'!$K$4:$AO$93,31,FALSE)</f>
        <v>D'Ambrosio</v>
      </c>
      <c r="E180" s="47" t="str">
        <f>VLOOKUP($H177,'ITIS - Docenti'!$Q$4:$AO$93,25,FALSE)</f>
        <v>Costantino</v>
      </c>
      <c r="F180" s="47" t="str">
        <f>VLOOKUP($H177,'ITIS - Docenti'!$W$4:$AO$93,19,FALSE)</f>
        <v>Regina</v>
      </c>
      <c r="G180" s="47" t="str">
        <f>VLOOKUP($H177,'ITIS - Docenti'!$AC$4:$AO$93,13,FALSE)</f>
        <v>Grieco</v>
      </c>
      <c r="H180" s="48" t="str">
        <f>VLOOKUP($H177,'ITIS - Docenti'!$AI$4:$AO$93,7,FALSE)</f>
        <v>Regina</v>
      </c>
    </row>
    <row r="181" spans="1:8" ht="50.1" customHeight="1">
      <c r="A181" s="59" t="s">
        <v>10</v>
      </c>
      <c r="B181" s="45" t="s">
        <v>54</v>
      </c>
      <c r="C181" s="2" t="str">
        <f>VLOOKUP($H177,'ITIS - Docenti'!$F$4:$AO$93,36,FALSE)</f>
        <v>Moramarco A</v>
      </c>
      <c r="D181" s="39" t="str">
        <f>VLOOKUP($H177,'ITIS - Docenti'!$L$4:$AO$93,30,FALSE)</f>
        <v>Regina</v>
      </c>
      <c r="E181" s="39" t="str">
        <f>VLOOKUP($H177,'ITIS - Docenti'!$R$4:$AO$93,24,FALSE)</f>
        <v>Moramarco A</v>
      </c>
      <c r="F181" s="39" t="str">
        <f>VLOOKUP($H177,'ITIS - Docenti'!$X$4:$AO$93,18,FALSE)</f>
        <v>Moramarco A</v>
      </c>
      <c r="G181" s="39" t="str">
        <f>VLOOKUP($H177,'ITIS - Docenti'!$AD$4:$AO$93,12,FALSE)</f>
        <v>Regina</v>
      </c>
      <c r="H181" s="40" t="str">
        <f>VLOOKUP($H177,'ITIS - Docenti'!$AJ$4:$AO$93,6,FALSE)</f>
        <v>Porfido</v>
      </c>
    </row>
    <row r="182" spans="1:8" ht="50.1" customHeight="1">
      <c r="A182" s="59" t="s">
        <v>10</v>
      </c>
      <c r="B182" s="45" t="s">
        <v>56</v>
      </c>
      <c r="C182" s="2" t="str">
        <f>VLOOKUP($H177,'ITIS - Docenti'!$G$4:$AO$93,35,FALSE)</f>
        <v>Grieco</v>
      </c>
      <c r="D182" s="39" t="str">
        <f>VLOOKUP($H177,'ITIS - Docenti'!$M$4:$AO$93,29,FALSE)</f>
        <v>Regina</v>
      </c>
      <c r="E182" s="39" t="str">
        <f>VLOOKUP($H177,'ITIS - Docenti'!$S$4:$AO$93,23,FALSE)</f>
        <v>Laurieri</v>
      </c>
      <c r="F182" s="39" t="str">
        <f>VLOOKUP($H177,'ITIS - Docenti'!$Y$4:$AO$93,17,FALSE)</f>
        <v>Raspatelli</v>
      </c>
      <c r="G182" s="39" t="str">
        <f>VLOOKUP($H177,'ITIS - Docenti'!$AE$4:$AO$93,11,FALSE)</f>
        <v>Loiudice</v>
      </c>
      <c r="H182" s="40" t="str">
        <f>VLOOKUP($H177,'ITIS - Docenti'!$AK$4:$AO$93,5,FALSE)</f>
        <v>Porfido</v>
      </c>
    </row>
    <row r="183" spans="1:8" ht="50.1" customHeight="1">
      <c r="A183" s="59" t="s">
        <v>11</v>
      </c>
      <c r="B183" s="45" t="s">
        <v>57</v>
      </c>
      <c r="C183" s="2" t="str">
        <f>VLOOKUP($H177,'ITIS - Docenti'!$H$4:$AO$93,34,FALSE)</f>
        <v>Regina</v>
      </c>
      <c r="D183" s="39" t="str">
        <f>VLOOKUP($H177,'ITIS - Docenti'!$N$4:$AO$93,28,FALSE)</f>
        <v>Grieco</v>
      </c>
      <c r="E183" s="39" t="str">
        <f>VLOOKUP($H177,'ITIS - Docenti'!$T$4:$AO$93,22,FALSE)</f>
        <v>Fratusco</v>
      </c>
      <c r="F183" s="39" t="str">
        <f>VLOOKUP($H177,'ITIS - Docenti'!$Z$4:$AO$93,16,FALSE)</f>
        <v>Laurieri</v>
      </c>
      <c r="G183" s="39" t="str">
        <f>VLOOKUP($H177,'ITIS - Docenti'!$AF$4:$AO$93,10,FALSE)</f>
        <v>Costantino</v>
      </c>
      <c r="H183" s="40" t="str">
        <f>VLOOKUP($H177,'ITIS - Docenti'!$AL$4:$AO$93,4,FALSE)</f>
        <v>Grieco</v>
      </c>
    </row>
    <row r="184" spans="1:8" ht="50.1" customHeight="1">
      <c r="A184" s="59" t="s">
        <v>12</v>
      </c>
      <c r="B184" s="45" t="s">
        <v>58</v>
      </c>
      <c r="C184" s="2" t="str">
        <f>VLOOKUP($H177,'ITIS - Docenti'!$I$4:$AO$93,33,FALSE)</f>
        <v>Laurieri</v>
      </c>
      <c r="D184" s="39" t="str">
        <f>VLOOKUP($H177,'ITIS - Docenti'!$O$4:$AO$93,27,FALSE)</f>
        <v>Raspatelli</v>
      </c>
      <c r="E184" s="39" t="str">
        <f>VLOOKUP($H177,'ITIS - Docenti'!$U$4:$AO$93,21,FALSE)</f>
        <v>Costantino</v>
      </c>
      <c r="F184" s="39" t="str">
        <f>VLOOKUP($H177,'ITIS - Docenti'!$AA$4:$AO$93,15,FALSE)</f>
        <v>Porfido</v>
      </c>
      <c r="G184" s="39" t="str">
        <f>VLOOKUP($H177,'ITIS - Docenti'!$AG$4:$AO$93,9,FALSE)</f>
        <v>Costantino</v>
      </c>
      <c r="H184" s="40" t="str">
        <f>VLOOKUP($H177,'ITIS - Docenti'!$AM$4:$AO$93,3,FALSE)</f>
        <v>Grieco</v>
      </c>
    </row>
    <row r="185" spans="1:8" ht="50.1" customHeight="1" thickBot="1">
      <c r="A185" s="60" t="s">
        <v>13</v>
      </c>
      <c r="B185" s="52" t="s">
        <v>59</v>
      </c>
      <c r="C185" s="3" t="str">
        <f>IF(ISNA(VLOOKUP($H177,'ITIS - Docenti'!$J$4:$AO$93,32,FALSE)),"",VLOOKUP($H177,'ITIS - Docenti'!$J$4:$AO$93,32,FALSE))</f>
        <v/>
      </c>
      <c r="D185" s="41" t="str">
        <f>IF(ISNA(VLOOKUP($H177,'ITIS - Docenti'!$P$4:$AO$93,26,FALSE)),"",VLOOKUP($H177,'ITIS - Docenti'!$P$4:$AO$93,26,FALSE))</f>
        <v/>
      </c>
      <c r="E185" s="41" t="str">
        <f>IF(ISNA(VLOOKUP($H177,'ITIS - Docenti'!$V$4:$AO$93,20,FALSE)),"",VLOOKUP($H177,'ITIS - Docenti'!$V$4:$AO$93,20,FALSE))</f>
        <v/>
      </c>
      <c r="F185" s="41" t="str">
        <f>IF(ISNA(VLOOKUP($H177,'ITIS - Docenti'!$AB$4:$AO$93,14,FALSE)),"",VLOOKUP($H177,'ITIS - Docenti'!$AB$4:$AO$93,14,FALSE))</f>
        <v/>
      </c>
      <c r="G185" s="41" t="str">
        <f>IF(ISNA(VLOOKUP($H177,'ITIS - Docenti'!$AH$4:$AO$93,8,FALSE)),"",VLOOKUP($H177,'ITIS - Docenti'!$AH$4:$AO$93,8,FALSE))</f>
        <v/>
      </c>
      <c r="H185" s="42" t="str">
        <f>IF(ISNA(VLOOKUP($H177,'ITIS - Docenti'!$AN$4:$AO$93,2,FALSE)),"",VLOOKUP($H177,'ITIS - Docenti'!$AN$4:$AO$93,2,FALSE))</f>
        <v/>
      </c>
    </row>
    <row r="186" spans="1:8">
      <c r="A186" s="61"/>
      <c r="B186" s="55"/>
    </row>
    <row r="187" spans="1:8" ht="18.75" thickBot="1"/>
    <row r="188" spans="1:8" ht="27">
      <c r="A188" s="236" t="s">
        <v>8</v>
      </c>
      <c r="B188" s="237"/>
      <c r="C188" s="240" t="s">
        <v>60</v>
      </c>
      <c r="D188" s="241"/>
      <c r="E188" s="241"/>
      <c r="F188" s="241"/>
      <c r="G188" s="242"/>
      <c r="H188" s="243" t="s">
        <v>95</v>
      </c>
    </row>
    <row r="189" spans="1:8" ht="27.75" thickBot="1">
      <c r="A189" s="238"/>
      <c r="B189" s="239"/>
      <c r="C189" s="245">
        <f>'ITIS - Docenti'!AJ1</f>
        <v>0</v>
      </c>
      <c r="D189" s="246"/>
      <c r="E189" s="246"/>
      <c r="F189" s="246"/>
      <c r="G189" s="247"/>
      <c r="H189" s="248"/>
    </row>
    <row r="190" spans="1:8" ht="50.1" customHeight="1" thickBot="1">
      <c r="A190" s="58"/>
      <c r="B190" s="57" t="s">
        <v>55</v>
      </c>
      <c r="C190" s="53" t="s">
        <v>2</v>
      </c>
      <c r="D190" s="54" t="s">
        <v>3</v>
      </c>
      <c r="E190" s="54" t="s">
        <v>4</v>
      </c>
      <c r="F190" s="54" t="s">
        <v>5</v>
      </c>
      <c r="G190" s="54" t="s">
        <v>6</v>
      </c>
      <c r="H190" s="51" t="s">
        <v>7</v>
      </c>
    </row>
    <row r="191" spans="1:8" ht="50.1" customHeight="1">
      <c r="A191" s="59" t="s">
        <v>9</v>
      </c>
      <c r="B191" s="45" t="s">
        <v>53</v>
      </c>
      <c r="C191" s="4" t="str">
        <f>VLOOKUP($H188,'ITIS - Docenti'!$E$4:$AO$93,37,FALSE)</f>
        <v>Laurieri</v>
      </c>
      <c r="D191" s="47" t="str">
        <f>VLOOKUP($H188,'ITIS - Docenti'!$K$4:$AO$93,31,FALSE)</f>
        <v>Loiudice</v>
      </c>
      <c r="E191" s="47" t="str">
        <f>VLOOKUP($H188,'ITIS - Docenti'!$Q$4:$AO$93,25,FALSE)</f>
        <v>Grieco</v>
      </c>
      <c r="F191" s="47" t="str">
        <f>VLOOKUP($H188,'ITIS - Docenti'!$W$4:$AO$93,19,FALSE)</f>
        <v>Teofilo</v>
      </c>
      <c r="G191" s="47" t="str">
        <f>VLOOKUP($H188,'ITIS - Docenti'!$AC$4:$AO$93,13,FALSE)</f>
        <v>Moramarco A</v>
      </c>
      <c r="H191" s="48" t="str">
        <f>VLOOKUP($H188,'ITIS - Docenti'!$AI$4:$AO$93,7,FALSE)</f>
        <v>Genco</v>
      </c>
    </row>
    <row r="192" spans="1:8" ht="50.1" customHeight="1">
      <c r="A192" s="59" t="s">
        <v>10</v>
      </c>
      <c r="B192" s="45" t="s">
        <v>54</v>
      </c>
      <c r="C192" s="2" t="str">
        <f>VLOOKUP($H188,'ITIS - Docenti'!$F$4:$AO$93,36,FALSE)</f>
        <v>Porfido</v>
      </c>
      <c r="D192" s="39" t="str">
        <f>VLOOKUP($H188,'ITIS - Docenti'!$L$4:$AO$93,30,FALSE)</f>
        <v>Colantuono</v>
      </c>
      <c r="E192" s="39" t="str">
        <f>VLOOKUP($H188,'ITIS - Docenti'!$R$4:$AO$93,24,FALSE)</f>
        <v>Grieco</v>
      </c>
      <c r="F192" s="39" t="str">
        <f>VLOOKUP($H188,'ITIS - Docenti'!$X$4:$AO$93,18,FALSE)</f>
        <v>Regina</v>
      </c>
      <c r="G192" s="39" t="str">
        <f>VLOOKUP($H188,'ITIS - Docenti'!$AD$4:$AO$93,12,FALSE)</f>
        <v>Laurieri</v>
      </c>
      <c r="H192" s="40" t="str">
        <f>VLOOKUP($H188,'ITIS - Docenti'!$AJ$4:$AO$93,6,FALSE)</f>
        <v>Regina</v>
      </c>
    </row>
    <row r="193" spans="1:8" ht="50.1" customHeight="1">
      <c r="A193" s="59" t="s">
        <v>10</v>
      </c>
      <c r="B193" s="45" t="s">
        <v>56</v>
      </c>
      <c r="C193" s="2" t="str">
        <f>VLOOKUP($H188,'ITIS - Docenti'!$G$4:$AO$93,35,FALSE)</f>
        <v>Porfido</v>
      </c>
      <c r="D193" s="39" t="str">
        <f>VLOOKUP($H188,'ITIS - Docenti'!$M$4:$AO$93,29,FALSE)</f>
        <v>Colantuono</v>
      </c>
      <c r="E193" s="39" t="str">
        <f>VLOOKUP($H188,'ITIS - Docenti'!$S$4:$AO$93,23,FALSE)</f>
        <v>Moramarco A</v>
      </c>
      <c r="F193" s="39" t="str">
        <f>VLOOKUP($H188,'ITIS - Docenti'!$Y$4:$AO$93,17,FALSE)</f>
        <v>Regina</v>
      </c>
      <c r="G193" s="39" t="str">
        <f>VLOOKUP($H188,'ITIS - Docenti'!$AE$4:$AO$93,11,FALSE)</f>
        <v>Regina</v>
      </c>
      <c r="H193" s="40" t="str">
        <f>VLOOKUP($H188,'ITIS - Docenti'!$AK$4:$AO$93,5,FALSE)</f>
        <v>Grieco</v>
      </c>
    </row>
    <row r="194" spans="1:8" ht="50.1" customHeight="1">
      <c r="A194" s="59" t="s">
        <v>11</v>
      </c>
      <c r="B194" s="45" t="s">
        <v>57</v>
      </c>
      <c r="C194" s="2" t="str">
        <f>VLOOKUP($H188,'ITIS - Docenti'!$H$4:$AO$93,34,FALSE)</f>
        <v>Moramarco A</v>
      </c>
      <c r="D194" s="39" t="str">
        <f>VLOOKUP($H188,'ITIS - Docenti'!$N$4:$AO$93,28,FALSE)</f>
        <v>Regina</v>
      </c>
      <c r="E194" s="39" t="str">
        <f>VLOOKUP($H188,'ITIS - Docenti'!$T$4:$AO$93,22,FALSE)</f>
        <v>Laurieri</v>
      </c>
      <c r="F194" s="39" t="str">
        <f>VLOOKUP($H188,'ITIS - Docenti'!$Z$4:$AO$93,16,FALSE)</f>
        <v>Colantuono</v>
      </c>
      <c r="G194" s="39" t="str">
        <f>VLOOKUP($H188,'ITIS - Docenti'!$AF$4:$AO$93,10,FALSE)</f>
        <v>Colantuono</v>
      </c>
      <c r="H194" s="40" t="str">
        <f>VLOOKUP($H188,'ITIS - Docenti'!$AL$4:$AO$93,4,FALSE)</f>
        <v>Raspatelli</v>
      </c>
    </row>
    <row r="195" spans="1:8" ht="50.1" customHeight="1">
      <c r="A195" s="59" t="s">
        <v>12</v>
      </c>
      <c r="B195" s="45" t="s">
        <v>58</v>
      </c>
      <c r="C195" s="2" t="str">
        <f>VLOOKUP($H188,'ITIS - Docenti'!$I$4:$AO$93,33,FALSE)</f>
        <v>Regina</v>
      </c>
      <c r="D195" s="39" t="str">
        <f>VLOOKUP($H188,'ITIS - Docenti'!$O$4:$AO$93,27,FALSE)</f>
        <v>Colantuono</v>
      </c>
      <c r="E195" s="39" t="str">
        <f>VLOOKUP($H188,'ITIS - Docenti'!$U$4:$AO$93,21,FALSE)</f>
        <v>Raspatelli</v>
      </c>
      <c r="F195" s="39" t="str">
        <f>VLOOKUP($H188,'ITIS - Docenti'!$AA$4:$AO$93,15,FALSE)</f>
        <v>Loiudice</v>
      </c>
      <c r="G195" s="39" t="str">
        <f>VLOOKUP($H188,'ITIS - Docenti'!$AG$4:$AO$93,9,FALSE)</f>
        <v>Colantuono</v>
      </c>
      <c r="H195" s="40" t="e">
        <f>VLOOKUP($H188,'ITIS - Docenti'!$AM$4:$AO$93,3,FALSE)</f>
        <v>#N/A</v>
      </c>
    </row>
    <row r="196" spans="1:8" ht="50.1" customHeight="1" thickBot="1">
      <c r="A196" s="60" t="s">
        <v>13</v>
      </c>
      <c r="B196" s="52" t="s">
        <v>59</v>
      </c>
      <c r="C196" s="3" t="str">
        <f>IF(ISNA(VLOOKUP($H188,'ITIS - Docenti'!$J$4:$AO$93,32,FALSE)),"",VLOOKUP($H188,'ITIS - Docenti'!$J$4:$AO$93,32,FALSE))</f>
        <v/>
      </c>
      <c r="D196" s="41" t="str">
        <f>IF(ISNA(VLOOKUP($H188,'ITIS - Docenti'!$P$4:$AO$93,26,FALSE)),"",VLOOKUP($H188,'ITIS - Docenti'!$P$4:$AO$93,26,FALSE))</f>
        <v/>
      </c>
      <c r="E196" s="41" t="str">
        <f>IF(ISNA(VLOOKUP($H188,'ITIS - Docenti'!$V$4:$AO$93,20,FALSE)),"",VLOOKUP($H188,'ITIS - Docenti'!$V$4:$AO$93,20,FALSE))</f>
        <v/>
      </c>
      <c r="F196" s="41" t="str">
        <f>IF(ISNA(VLOOKUP($H188,'ITIS - Docenti'!$AB$4:$AO$93,14,FALSE)),"",VLOOKUP($H188,'ITIS - Docenti'!$AB$4:$AO$93,14,FALSE))</f>
        <v/>
      </c>
      <c r="G196" s="41" t="str">
        <f>IF(ISNA(VLOOKUP($H188,'ITIS - Docenti'!$AH$4:$AO$93,8,FALSE)),"",VLOOKUP($H188,'ITIS - Docenti'!$AH$4:$AO$93,8,FALSE))</f>
        <v/>
      </c>
      <c r="H196" s="42" t="str">
        <f>IF(ISNA(VLOOKUP($H188,'ITIS - Docenti'!$AN$4:$AO$93,2,FALSE)),"",VLOOKUP($H188,'ITIS - Docenti'!$AN$4:$AO$93,2,FALSE))</f>
        <v/>
      </c>
    </row>
    <row r="198" spans="1:8" ht="18.75" thickBot="1"/>
    <row r="199" spans="1:8" ht="27">
      <c r="A199" s="236" t="s">
        <v>8</v>
      </c>
      <c r="B199" s="237"/>
      <c r="C199" s="240" t="s">
        <v>60</v>
      </c>
      <c r="D199" s="241"/>
      <c r="E199" s="241"/>
      <c r="F199" s="241"/>
      <c r="G199" s="242"/>
      <c r="H199" s="243" t="s">
        <v>89</v>
      </c>
    </row>
    <row r="200" spans="1:8" ht="27.75" thickBot="1">
      <c r="A200" s="238"/>
      <c r="B200" s="239"/>
      <c r="C200" s="245">
        <f>'ITIS - Docenti'!AJ1</f>
        <v>0</v>
      </c>
      <c r="D200" s="246"/>
      <c r="E200" s="246"/>
      <c r="F200" s="246"/>
      <c r="G200" s="247"/>
      <c r="H200" s="248"/>
    </row>
    <row r="201" spans="1:8" ht="50.1" customHeight="1" thickBot="1">
      <c r="A201" s="58"/>
      <c r="B201" s="57" t="s">
        <v>55</v>
      </c>
      <c r="C201" s="53" t="s">
        <v>2</v>
      </c>
      <c r="D201" s="54" t="s">
        <v>3</v>
      </c>
      <c r="E201" s="54" t="s">
        <v>4</v>
      </c>
      <c r="F201" s="54" t="s">
        <v>5</v>
      </c>
      <c r="G201" s="54" t="s">
        <v>6</v>
      </c>
      <c r="H201" s="51" t="s">
        <v>7</v>
      </c>
    </row>
    <row r="202" spans="1:8" ht="50.1" customHeight="1">
      <c r="A202" s="59" t="s">
        <v>9</v>
      </c>
      <c r="B202" s="45" t="s">
        <v>53</v>
      </c>
      <c r="C202" s="4" t="str">
        <f>VLOOKUP($H199,'ITIS - Docenti'!$E$4:$AO$93,37,FALSE)</f>
        <v>PerrucciF</v>
      </c>
      <c r="D202" s="47" t="str">
        <f>VLOOKUP($H199,'ITIS - Docenti'!$K$4:$AO$93,31,FALSE)</f>
        <v>Genco</v>
      </c>
      <c r="E202" s="47" t="str">
        <f>VLOOKUP($H199,'ITIS - Docenti'!$Q$4:$AO$93,25,FALSE)</f>
        <v>Speranza</v>
      </c>
      <c r="F202" s="47" t="str">
        <f>VLOOKUP($H199,'ITIS - Docenti'!$W$4:$AO$93,19,FALSE)</f>
        <v>Oliva</v>
      </c>
      <c r="G202" s="47" t="str">
        <f>VLOOKUP($H199,'ITIS - Docenti'!$AC$4:$AO$93,13,FALSE)</f>
        <v>Incampo</v>
      </c>
      <c r="H202" s="48" t="str">
        <f>VLOOKUP($H199,'ITIS - Docenti'!$AI$4:$AO$93,7,FALSE)</f>
        <v>Tribuzio</v>
      </c>
    </row>
    <row r="203" spans="1:8" ht="50.1" customHeight="1">
      <c r="A203" s="59" t="s">
        <v>10</v>
      </c>
      <c r="B203" s="45" t="s">
        <v>54</v>
      </c>
      <c r="C203" s="2" t="str">
        <f>VLOOKUP($H199,'ITIS - Docenti'!$F$4:$AO$93,36,FALSE)</f>
        <v>Marvulli65</v>
      </c>
      <c r="D203" s="39" t="str">
        <f>VLOOKUP($H199,'ITIS - Docenti'!$L$4:$AO$93,30,FALSE)</f>
        <v>Cavallera</v>
      </c>
      <c r="E203" s="39" t="str">
        <f>VLOOKUP($H199,'ITIS - Docenti'!$R$4:$AO$93,24,FALSE)</f>
        <v>Cavallera</v>
      </c>
      <c r="F203" s="39" t="str">
        <f>VLOOKUP($H199,'ITIS - Docenti'!$X$4:$AO$93,18,FALSE)</f>
        <v>PerrucciF</v>
      </c>
      <c r="G203" s="39" t="str">
        <f>VLOOKUP($H199,'ITIS - Docenti'!$AD$4:$AO$93,12,FALSE)</f>
        <v>PerrucciF</v>
      </c>
      <c r="H203" s="40" t="str">
        <f>VLOOKUP($H199,'ITIS - Docenti'!$AJ$4:$AO$93,6,FALSE)</f>
        <v>Marvulli65</v>
      </c>
    </row>
    <row r="204" spans="1:8" ht="50.1" customHeight="1">
      <c r="A204" s="59" t="s">
        <v>10</v>
      </c>
      <c r="B204" s="45" t="s">
        <v>56</v>
      </c>
      <c r="C204" s="2" t="str">
        <f>VLOOKUP($H199,'ITIS - Docenti'!$G$4:$AO$93,35,FALSE)</f>
        <v>Giampetruzzi</v>
      </c>
      <c r="D204" s="39" t="str">
        <f>VLOOKUP($H199,'ITIS - Docenti'!$M$4:$AO$93,29,FALSE)</f>
        <v>Tribuzio</v>
      </c>
      <c r="E204" s="39" t="str">
        <f>VLOOKUP($H199,'ITIS - Docenti'!$S$4:$AO$93,23,FALSE)</f>
        <v>Cavallera</v>
      </c>
      <c r="F204" s="39" t="str">
        <f>VLOOKUP($H199,'ITIS - Docenti'!$Y$4:$AO$93,17,FALSE)</f>
        <v>Cavallera</v>
      </c>
      <c r="G204" s="39" t="str">
        <f>VLOOKUP($H199,'ITIS - Docenti'!$AE$4:$AO$93,11,FALSE)</f>
        <v>Cimino</v>
      </c>
      <c r="H204" s="40" t="str">
        <f>VLOOKUP($H199,'ITIS - Docenti'!$AK$4:$AO$93,5,FALSE)</f>
        <v>Oliva</v>
      </c>
    </row>
    <row r="205" spans="1:8" ht="50.1" customHeight="1">
      <c r="A205" s="59" t="s">
        <v>11</v>
      </c>
      <c r="B205" s="45" t="s">
        <v>57</v>
      </c>
      <c r="C205" s="2" t="str">
        <f>VLOOKUP($H199,'ITIS - Docenti'!$H$4:$AO$93,34,FALSE)</f>
        <v>Giampetruzzi</v>
      </c>
      <c r="D205" s="39" t="str">
        <f>VLOOKUP($H199,'ITIS - Docenti'!$N$4:$AO$93,28,FALSE)</f>
        <v>Tribuzio</v>
      </c>
      <c r="E205" s="39" t="str">
        <f>VLOOKUP($H199,'ITIS - Docenti'!$T$4:$AO$93,22,FALSE)</f>
        <v>Lopedota</v>
      </c>
      <c r="F205" s="39" t="str">
        <f>VLOOKUP($H199,'ITIS - Docenti'!$Z$4:$AO$93,16,FALSE)</f>
        <v>Cavallera</v>
      </c>
      <c r="G205" s="39" t="str">
        <f>VLOOKUP($H199,'ITIS - Docenti'!$AF$4:$AO$93,10,FALSE)</f>
        <v>Cimino</v>
      </c>
      <c r="H205" s="40" t="str">
        <f>VLOOKUP($H199,'ITIS - Docenti'!$AL$4:$AO$93,4,FALSE)</f>
        <v>Cavallera</v>
      </c>
    </row>
    <row r="206" spans="1:8" ht="50.1" customHeight="1">
      <c r="A206" s="59" t="s">
        <v>12</v>
      </c>
      <c r="B206" s="45" t="s">
        <v>58</v>
      </c>
      <c r="C206" s="2" t="str">
        <f>VLOOKUP($H199,'ITIS - Docenti'!$I$4:$AO$93,33,FALSE)</f>
        <v>Tribuzio</v>
      </c>
      <c r="D206" s="39" t="str">
        <f>VLOOKUP($H199,'ITIS - Docenti'!$O$4:$AO$93,27,FALSE)</f>
        <v>Marvulli65</v>
      </c>
      <c r="E206" s="39" t="str">
        <f>VLOOKUP($H199,'ITIS - Docenti'!$U$4:$AO$93,21,FALSE)</f>
        <v>PerrucciF</v>
      </c>
      <c r="F206" s="39" t="str">
        <f>VLOOKUP($H199,'ITIS - Docenti'!$AA$4:$AO$93,15,FALSE)</f>
        <v>Lopedota</v>
      </c>
      <c r="G206" s="39" t="str">
        <f>VLOOKUP($H199,'ITIS - Docenti'!$AG$4:$AO$93,9,FALSE)</f>
        <v>Oliva</v>
      </c>
      <c r="H206" s="40" t="str">
        <f>VLOOKUP($H199,'ITIS - Docenti'!$AM$4:$AO$93,3,FALSE)</f>
        <v>Speranza</v>
      </c>
    </row>
    <row r="207" spans="1:8" ht="50.1" customHeight="1" thickBot="1">
      <c r="A207" s="60" t="s">
        <v>13</v>
      </c>
      <c r="B207" s="52" t="s">
        <v>59</v>
      </c>
      <c r="C207" s="3" t="str">
        <f>IF(ISNA(VLOOKUP($H199,'ITIS - Docenti'!$J$4:$AO$93,32,FALSE)),"",VLOOKUP($H199,'ITIS - Docenti'!$J$4:$AO$93,32,FALSE))</f>
        <v/>
      </c>
      <c r="D207" s="41" t="str">
        <f>IF(ISNA(VLOOKUP($H199,'ITIS - Docenti'!$P$4:$AO$93,26,FALSE)),"",VLOOKUP($H199,'ITIS - Docenti'!$P$4:$AO$93,26,FALSE))</f>
        <v/>
      </c>
      <c r="E207" s="41" t="str">
        <f>IF(ISNA(VLOOKUP($H199,'ITIS - Docenti'!$V$4:$AO$93,20,FALSE)),"",VLOOKUP($H199,'ITIS - Docenti'!$V$4:$AO$93,20,FALSE))</f>
        <v/>
      </c>
      <c r="F207" s="41" t="str">
        <f>IF(ISNA(VLOOKUP($H199,'ITIS - Docenti'!$AB$4:$AO$93,14,FALSE)),"",VLOOKUP($H199,'ITIS - Docenti'!$AB$4:$AO$93,14,FALSE))</f>
        <v/>
      </c>
      <c r="G207" s="41" t="str">
        <f>IF(ISNA(VLOOKUP($H199,'ITIS - Docenti'!$AH$4:$AO$93,8,FALSE)),"",VLOOKUP($H199,'ITIS - Docenti'!$AH$4:$AO$93,8,FALSE))</f>
        <v/>
      </c>
      <c r="H207" s="42" t="str">
        <f>IF(ISNA(VLOOKUP($H199,'ITIS - Docenti'!$AN$4:$AO$93,2,FALSE)),"",VLOOKUP($H199,'ITIS - Docenti'!$AN$4:$AO$93,2,FALSE))</f>
        <v/>
      </c>
    </row>
    <row r="208" spans="1:8">
      <c r="A208" s="61"/>
      <c r="B208" s="55"/>
    </row>
    <row r="209" spans="1:8" ht="18.75" thickBot="1"/>
    <row r="210" spans="1:8" ht="27">
      <c r="A210" s="236" t="s">
        <v>8</v>
      </c>
      <c r="B210" s="237"/>
      <c r="C210" s="240" t="s">
        <v>60</v>
      </c>
      <c r="D210" s="241"/>
      <c r="E210" s="241"/>
      <c r="F210" s="241"/>
      <c r="G210" s="242"/>
      <c r="H210" s="243" t="s">
        <v>88</v>
      </c>
    </row>
    <row r="211" spans="1:8" ht="27.75" thickBot="1">
      <c r="A211" s="238"/>
      <c r="B211" s="239"/>
      <c r="C211" s="245">
        <f>'ITIS - Docenti'!AJ1</f>
        <v>0</v>
      </c>
      <c r="D211" s="246"/>
      <c r="E211" s="246"/>
      <c r="F211" s="246"/>
      <c r="G211" s="247"/>
      <c r="H211" s="248"/>
    </row>
    <row r="212" spans="1:8" ht="50.1" customHeight="1" thickBot="1">
      <c r="A212" s="58"/>
      <c r="B212" s="57" t="s">
        <v>55</v>
      </c>
      <c r="C212" s="53" t="s">
        <v>2</v>
      </c>
      <c r="D212" s="54" t="s">
        <v>3</v>
      </c>
      <c r="E212" s="54" t="s">
        <v>4</v>
      </c>
      <c r="F212" s="54" t="s">
        <v>5</v>
      </c>
      <c r="G212" s="54" t="s">
        <v>6</v>
      </c>
      <c r="H212" s="51" t="s">
        <v>7</v>
      </c>
    </row>
    <row r="213" spans="1:8" ht="50.1" customHeight="1">
      <c r="A213" s="59" t="s">
        <v>9</v>
      </c>
      <c r="B213" s="45" t="s">
        <v>53</v>
      </c>
      <c r="C213" s="4" t="str">
        <f>VLOOKUP($H210,'ITIS - Docenti'!$E$4:$AO$93,37,FALSE)</f>
        <v>Speranza</v>
      </c>
      <c r="D213" s="47" t="str">
        <f>VLOOKUP($H210,'ITIS - Docenti'!$K$4:$AO$93,31,FALSE)</f>
        <v>Marvulli65</v>
      </c>
      <c r="E213" s="47" t="str">
        <f>VLOOKUP($H210,'ITIS - Docenti'!$Q$4:$AO$93,25,FALSE)</f>
        <v>PerrucciF</v>
      </c>
      <c r="F213" s="47" t="str">
        <f>VLOOKUP($H210,'ITIS - Docenti'!$W$4:$AO$93,19,FALSE)</f>
        <v>PerrucciF</v>
      </c>
      <c r="G213" s="47" t="str">
        <f>VLOOKUP($H210,'ITIS - Docenti'!$AC$4:$AO$93,13,FALSE)</f>
        <v>Lopedota</v>
      </c>
      <c r="H213" s="48" t="str">
        <f>VLOOKUP($H210,'ITIS - Docenti'!$AI$4:$AO$93,7,FALSE)</f>
        <v>Marvulli65</v>
      </c>
    </row>
    <row r="214" spans="1:8" ht="50.1" customHeight="1">
      <c r="A214" s="59" t="s">
        <v>10</v>
      </c>
      <c r="B214" s="45" t="s">
        <v>54</v>
      </c>
      <c r="C214" s="2" t="str">
        <f>VLOOKUP($H210,'ITIS - Docenti'!$F$4:$AO$93,36,FALSE)</f>
        <v>Tribuzio</v>
      </c>
      <c r="D214" s="39" t="str">
        <f>VLOOKUP($H210,'ITIS - Docenti'!$L$4:$AO$93,30,FALSE)</f>
        <v>Marvulli65</v>
      </c>
      <c r="E214" s="39" t="str">
        <f>VLOOKUP($H210,'ITIS - Docenti'!$R$4:$AO$93,24,FALSE)</f>
        <v>Lopedota</v>
      </c>
      <c r="F214" s="39" t="str">
        <f>VLOOKUP($H210,'ITIS - Docenti'!$X$4:$AO$93,18,FALSE)</f>
        <v>Cavallera</v>
      </c>
      <c r="G214" s="39" t="str">
        <f>VLOOKUP($H210,'ITIS - Docenti'!$AD$4:$AO$93,12,FALSE)</f>
        <v>Incampo</v>
      </c>
      <c r="H214" s="40" t="str">
        <f>VLOOKUP($H210,'ITIS - Docenti'!$AJ$4:$AO$93,6,FALSE)</f>
        <v>Speranza</v>
      </c>
    </row>
    <row r="215" spans="1:8" ht="50.1" customHeight="1">
      <c r="A215" s="59" t="s">
        <v>10</v>
      </c>
      <c r="B215" s="45" t="s">
        <v>56</v>
      </c>
      <c r="C215" s="2" t="str">
        <f>VLOOKUP($H210,'ITIS - Docenti'!$G$4:$AO$93,35,FALSE)</f>
        <v>Cimino</v>
      </c>
      <c r="D215" s="39" t="str">
        <f>VLOOKUP($H210,'ITIS - Docenti'!$M$4:$AO$93,29,FALSE)</f>
        <v>PerrucciF</v>
      </c>
      <c r="E215" s="39" t="str">
        <f>VLOOKUP($H210,'ITIS - Docenti'!$S$4:$AO$93,23,FALSE)</f>
        <v>Niglio</v>
      </c>
      <c r="F215" s="39" t="str">
        <f>VLOOKUP($H210,'ITIS - Docenti'!$Y$4:$AO$93,17,FALSE)</f>
        <v>Niglio</v>
      </c>
      <c r="G215" s="39" t="str">
        <f>VLOOKUP($H210,'ITIS - Docenti'!$AE$4:$AO$93,11,FALSE)</f>
        <v>Giampetruzzi</v>
      </c>
      <c r="H215" s="40" t="str">
        <f>VLOOKUP($H210,'ITIS - Docenti'!$AK$4:$AO$93,5,FALSE)</f>
        <v>Tribuzio</v>
      </c>
    </row>
    <row r="216" spans="1:8" ht="50.1" customHeight="1">
      <c r="A216" s="59" t="s">
        <v>11</v>
      </c>
      <c r="B216" s="45" t="s">
        <v>57</v>
      </c>
      <c r="C216" s="2" t="str">
        <f>VLOOKUP($H210,'ITIS - Docenti'!$H$4:$AO$93,34,FALSE)</f>
        <v>Cimino</v>
      </c>
      <c r="D216" s="39" t="str">
        <f>VLOOKUP($H210,'ITIS - Docenti'!$N$4:$AO$93,28,FALSE)</f>
        <v>Genco</v>
      </c>
      <c r="E216" s="39" t="str">
        <f>VLOOKUP($H210,'ITIS - Docenti'!$T$4:$AO$93,22,FALSE)</f>
        <v>Cavallera</v>
      </c>
      <c r="F216" s="39" t="str">
        <f>VLOOKUP($H210,'ITIS - Docenti'!$Z$4:$AO$93,16,FALSE)</f>
        <v>Tribuzio</v>
      </c>
      <c r="G216" s="39" t="str">
        <f>VLOOKUP($H210,'ITIS - Docenti'!$AF$4:$AO$93,10,FALSE)</f>
        <v>Giampetruzzi</v>
      </c>
      <c r="H216" s="40" t="str">
        <f>VLOOKUP($H210,'ITIS - Docenti'!$AL$4:$AO$93,4,FALSE)</f>
        <v>Tribuzio</v>
      </c>
    </row>
    <row r="217" spans="1:8" ht="50.1" customHeight="1">
      <c r="A217" s="59" t="s">
        <v>12</v>
      </c>
      <c r="B217" s="45" t="s">
        <v>58</v>
      </c>
      <c r="C217" s="2" t="str">
        <f>VLOOKUP($H210,'ITIS - Docenti'!$I$4:$AO$93,33,FALSE)</f>
        <v>Niglio</v>
      </c>
      <c r="D217" s="39" t="str">
        <f>VLOOKUP($H210,'ITIS - Docenti'!$O$4:$AO$93,27,FALSE)</f>
        <v>Cavallera</v>
      </c>
      <c r="E217" s="39" t="str">
        <f>VLOOKUP($H210,'ITIS - Docenti'!$U$4:$AO$93,21,FALSE)</f>
        <v>Fratusco</v>
      </c>
      <c r="F217" s="39" t="str">
        <f>VLOOKUP($H210,'ITIS - Docenti'!$AA$4:$AO$93,15,FALSE)</f>
        <v>Tribuzio</v>
      </c>
      <c r="G217" s="39" t="str">
        <f>VLOOKUP($H210,'ITIS - Docenti'!$AG$4:$AO$93,9,FALSE)</f>
        <v>Cavallera</v>
      </c>
      <c r="H217" s="40" t="str">
        <f>VLOOKUP($H210,'ITIS - Docenti'!$AM$4:$AO$93,3,FALSE)</f>
        <v>Cavallera</v>
      </c>
    </row>
    <row r="218" spans="1:8" ht="50.1" customHeight="1" thickBot="1">
      <c r="A218" s="60" t="s">
        <v>13</v>
      </c>
      <c r="B218" s="52" t="s">
        <v>59</v>
      </c>
      <c r="C218" s="3" t="str">
        <f>IF(ISNA(VLOOKUP($H210,'ITIS - Docenti'!$J$4:$AO$93,32,FALSE)),"",VLOOKUP($H210,'ITIS - Docenti'!$J$4:$AO$93,32,FALSE))</f>
        <v/>
      </c>
      <c r="D218" s="41" t="str">
        <f>IF(ISNA(VLOOKUP($H210,'ITIS - Docenti'!$P$4:$AO$93,26,FALSE)),"",VLOOKUP($H210,'ITIS - Docenti'!$P$4:$AO$93,26,FALSE))</f>
        <v/>
      </c>
      <c r="E218" s="41" t="str">
        <f>IF(ISNA(VLOOKUP($H210,'ITIS - Docenti'!$V$4:$AO$93,20,FALSE)),"",VLOOKUP($H210,'ITIS - Docenti'!$V$4:$AO$93,20,FALSE))</f>
        <v/>
      </c>
      <c r="F218" s="41" t="str">
        <f>IF(ISNA(VLOOKUP($H210,'ITIS - Docenti'!$AB$4:$AO$93,14,FALSE)),"",VLOOKUP($H210,'ITIS - Docenti'!$AB$4:$AO$93,14,FALSE))</f>
        <v/>
      </c>
      <c r="G218" s="41" t="str">
        <f>IF(ISNA(VLOOKUP($H210,'ITIS - Docenti'!$AH$4:$AO$93,8,FALSE)),"",VLOOKUP($H210,'ITIS - Docenti'!$AH$4:$AO$93,8,FALSE))</f>
        <v/>
      </c>
      <c r="H218" s="42" t="str">
        <f>IF(ISNA(VLOOKUP($H210,'ITIS - Docenti'!$AN$4:$AO$93,2,FALSE)),"",VLOOKUP($H210,'ITIS - Docenti'!$AN$4:$AO$93,2,FALSE))</f>
        <v/>
      </c>
    </row>
    <row r="220" spans="1:8" ht="18.75" thickBot="1"/>
    <row r="221" spans="1:8" ht="27">
      <c r="A221" s="236" t="s">
        <v>8</v>
      </c>
      <c r="B221" s="237"/>
      <c r="C221" s="240" t="s">
        <v>60</v>
      </c>
      <c r="D221" s="241"/>
      <c r="E221" s="241"/>
      <c r="F221" s="241"/>
      <c r="G221" s="242"/>
      <c r="H221" s="243" t="s">
        <v>90</v>
      </c>
    </row>
    <row r="222" spans="1:8" ht="27.75" thickBot="1">
      <c r="A222" s="238"/>
      <c r="B222" s="239"/>
      <c r="C222" s="245">
        <f>'ITIS - Docenti'!AJ1</f>
        <v>0</v>
      </c>
      <c r="D222" s="246"/>
      <c r="E222" s="246"/>
      <c r="F222" s="246"/>
      <c r="G222" s="247"/>
      <c r="H222" s="248"/>
    </row>
    <row r="223" spans="1:8" ht="50.1" customHeight="1" thickBot="1">
      <c r="A223" s="58"/>
      <c r="B223" s="57" t="s">
        <v>55</v>
      </c>
      <c r="C223" s="53" t="s">
        <v>2</v>
      </c>
      <c r="D223" s="54" t="s">
        <v>3</v>
      </c>
      <c r="E223" s="54" t="s">
        <v>4</v>
      </c>
      <c r="F223" s="54" t="s">
        <v>5</v>
      </c>
      <c r="G223" s="54" t="s">
        <v>6</v>
      </c>
      <c r="H223" s="51" t="s">
        <v>7</v>
      </c>
    </row>
    <row r="224" spans="1:8" ht="50.1" customHeight="1">
      <c r="A224" s="59" t="s">
        <v>9</v>
      </c>
      <c r="B224" s="45" t="s">
        <v>53</v>
      </c>
      <c r="C224" s="4" t="str">
        <f>VLOOKUP($H221,'ITIS - Docenti'!$E$4:$AO$93,37,FALSE)</f>
        <v>Lopedota</v>
      </c>
      <c r="D224" s="47" t="str">
        <f>VLOOKUP($H221,'ITIS - Docenti'!$K$4:$AO$93,31,FALSE)</f>
        <v>Giampetruzzi</v>
      </c>
      <c r="E224" s="47" t="str">
        <f>VLOOKUP($H221,'ITIS - Docenti'!$Q$4:$AO$93,25,FALSE)</f>
        <v>Cavallera</v>
      </c>
      <c r="F224" s="47" t="str">
        <f>VLOOKUP($H221,'ITIS - Docenti'!$W$4:$AO$93,19,FALSE)</f>
        <v>Marvulli65</v>
      </c>
      <c r="G224" s="47" t="str">
        <f>VLOOKUP($H221,'ITIS - Docenti'!$AC$4:$AO$93,13,FALSE)</f>
        <v>Speranza</v>
      </c>
      <c r="H224" s="48" t="str">
        <f>VLOOKUP($H221,'ITIS - Docenti'!$AI$4:$AO$93,7,FALSE)</f>
        <v>Cavallera</v>
      </c>
    </row>
    <row r="225" spans="1:8" ht="50.1" customHeight="1">
      <c r="A225" s="59" t="s">
        <v>10</v>
      </c>
      <c r="B225" s="45" t="s">
        <v>54</v>
      </c>
      <c r="C225" s="2" t="str">
        <f>VLOOKUP($H221,'ITIS - Docenti'!$F$4:$AO$93,36,FALSE)</f>
        <v>PerrucciF</v>
      </c>
      <c r="D225" s="39" t="str">
        <f>VLOOKUP($H221,'ITIS - Docenti'!$L$4:$AO$93,30,FALSE)</f>
        <v>Giampetruzzi</v>
      </c>
      <c r="E225" s="39" t="str">
        <f>VLOOKUP($H221,'ITIS - Docenti'!$R$4:$AO$93,24,FALSE)</f>
        <v>PerrucciF</v>
      </c>
      <c r="F225" s="39" t="str">
        <f>VLOOKUP($H221,'ITIS - Docenti'!$X$4:$AO$93,18,FALSE)</f>
        <v>Marvulli65</v>
      </c>
      <c r="G225" s="39" t="str">
        <f>VLOOKUP($H221,'ITIS - Docenti'!$AD$4:$AO$93,12,FALSE)</f>
        <v>Niglio</v>
      </c>
      <c r="H225" s="40" t="str">
        <f>VLOOKUP($H221,'ITIS - Docenti'!$AJ$4:$AO$93,6,FALSE)</f>
        <v>Cavallera</v>
      </c>
    </row>
    <row r="226" spans="1:8" ht="50.1" customHeight="1">
      <c r="A226" s="59" t="s">
        <v>10</v>
      </c>
      <c r="B226" s="45" t="s">
        <v>56</v>
      </c>
      <c r="C226" s="2" t="str">
        <f>VLOOKUP($H221,'ITIS - Docenti'!$G$4:$AO$93,35,FALSE)</f>
        <v>Tribuzio</v>
      </c>
      <c r="D226" s="39" t="str">
        <f>VLOOKUP($H221,'ITIS - Docenti'!$M$4:$AO$93,29,FALSE)</f>
        <v>Cavallera</v>
      </c>
      <c r="E226" s="39" t="str">
        <f>VLOOKUP($H221,'ITIS - Docenti'!$S$4:$AO$93,23,FALSE)</f>
        <v>Lopedota</v>
      </c>
      <c r="F226" s="39" t="str">
        <f>VLOOKUP($H221,'ITIS - Docenti'!$Y$4:$AO$93,17,FALSE)</f>
        <v>PerrucciF</v>
      </c>
      <c r="G226" s="39" t="str">
        <f>VLOOKUP($H221,'ITIS - Docenti'!$AE$4:$AO$93,11,FALSE)</f>
        <v>Genco</v>
      </c>
      <c r="H226" s="40" t="str">
        <f>VLOOKUP($H221,'ITIS - Docenti'!$AK$4:$AO$93,5,FALSE)</f>
        <v>Speranza</v>
      </c>
    </row>
    <row r="227" spans="1:8" ht="50.1" customHeight="1">
      <c r="A227" s="59" t="s">
        <v>11</v>
      </c>
      <c r="B227" s="45" t="s">
        <v>57</v>
      </c>
      <c r="C227" s="2" t="str">
        <f>VLOOKUP($H221,'ITIS - Docenti'!$H$4:$AO$93,34,FALSE)</f>
        <v>Marvulli65</v>
      </c>
      <c r="D227" s="39" t="str">
        <f>VLOOKUP($H221,'ITIS - Docenti'!$N$4:$AO$93,28,FALSE)</f>
        <v>Cavallera</v>
      </c>
      <c r="E227" s="39" t="str">
        <f>VLOOKUP($H221,'ITIS - Docenti'!$T$4:$AO$93,22,FALSE)</f>
        <v>Niglio</v>
      </c>
      <c r="F227" s="39" t="str">
        <f>VLOOKUP($H221,'ITIS - Docenti'!$Z$4:$AO$93,16,FALSE)</f>
        <v>Marvulli65</v>
      </c>
      <c r="G227" s="39" t="str">
        <f>VLOOKUP($H221,'ITIS - Docenti'!$AF$4:$AO$93,10,FALSE)</f>
        <v>Tribuzio</v>
      </c>
      <c r="H227" s="40" t="str">
        <f>VLOOKUP($H221,'ITIS - Docenti'!$AL$4:$AO$93,4,FALSE)</f>
        <v>Speranza</v>
      </c>
    </row>
    <row r="228" spans="1:8" ht="50.1" customHeight="1">
      <c r="A228" s="59" t="s">
        <v>12</v>
      </c>
      <c r="B228" s="45" t="s">
        <v>58</v>
      </c>
      <c r="C228" s="2" t="str">
        <f>VLOOKUP($H221,'ITIS - Docenti'!$I$4:$AO$93,33,FALSE)</f>
        <v>Speranza</v>
      </c>
      <c r="D228" s="39" t="str">
        <f>VLOOKUP($H221,'ITIS - Docenti'!$O$4:$AO$93,27,FALSE)</f>
        <v>Tribuzio</v>
      </c>
      <c r="E228" s="39" t="str">
        <f>VLOOKUP($H221,'ITIS - Docenti'!$U$4:$AO$93,21,FALSE)</f>
        <v>Speranza</v>
      </c>
      <c r="F228" s="39" t="str">
        <f>VLOOKUP($H221,'ITIS - Docenti'!$AA$4:$AO$93,15,FALSE)</f>
        <v>Cavallera</v>
      </c>
      <c r="G228" s="39" t="str">
        <f>VLOOKUP($H221,'ITIS - Docenti'!$AG$4:$AO$93,9,FALSE)</f>
        <v>Tribuzio</v>
      </c>
      <c r="H228" s="40" t="str">
        <f>VLOOKUP($H221,'ITIS - Docenti'!$AM$4:$AO$93,3,FALSE)</f>
        <v>Tribuzio</v>
      </c>
    </row>
    <row r="229" spans="1:8" ht="50.1" customHeight="1" thickBot="1">
      <c r="A229" s="60" t="s">
        <v>13</v>
      </c>
      <c r="B229" s="52" t="s">
        <v>59</v>
      </c>
      <c r="C229" s="3" t="str">
        <f>IF(ISNA(VLOOKUP($H221,'ITIS - Docenti'!$J$4:$AO$93,32,FALSE)),"",VLOOKUP($H221,'ITIS - Docenti'!$J$4:$AO$93,32,FALSE))</f>
        <v/>
      </c>
      <c r="D229" s="41" t="str">
        <f>IF(ISNA(VLOOKUP($H221,'ITIS - Docenti'!$P$4:$AO$93,26,FALSE)),"",VLOOKUP($H221,'ITIS - Docenti'!$P$4:$AO$93,26,FALSE))</f>
        <v/>
      </c>
      <c r="E229" s="41" t="str">
        <f>IF(ISNA(VLOOKUP($H221,'ITIS - Docenti'!$V$4:$AO$93,20,FALSE)),"",VLOOKUP($H221,'ITIS - Docenti'!$V$4:$AO$93,20,FALSE))</f>
        <v/>
      </c>
      <c r="F229" s="41" t="str">
        <f>IF(ISNA(VLOOKUP($H221,'ITIS - Docenti'!$AB$4:$AO$93,14,FALSE)),"",VLOOKUP($H221,'ITIS - Docenti'!$AB$4:$AO$93,14,FALSE))</f>
        <v/>
      </c>
      <c r="G229" s="41" t="str">
        <f>IF(ISNA(VLOOKUP($H221,'ITIS - Docenti'!$AH$4:$AO$93,8,FALSE)),"",VLOOKUP($H221,'ITIS - Docenti'!$AH$4:$AO$93,8,FALSE))</f>
        <v/>
      </c>
      <c r="H229" s="42" t="str">
        <f>IF(ISNA(VLOOKUP($H221,'ITIS - Docenti'!$AN$4:$AO$93,2,FALSE)),"",VLOOKUP($H221,'ITIS - Docenti'!$AN$4:$AO$93,2,FALSE))</f>
        <v/>
      </c>
    </row>
    <row r="230" spans="1:8">
      <c r="A230" s="61"/>
      <c r="B230" s="55"/>
    </row>
  </sheetData>
  <mergeCells count="84">
    <mergeCell ref="A210:B211"/>
    <mergeCell ref="C210:G210"/>
    <mergeCell ref="H210:H211"/>
    <mergeCell ref="C211:G211"/>
    <mergeCell ref="A221:B222"/>
    <mergeCell ref="C221:G221"/>
    <mergeCell ref="H221:H222"/>
    <mergeCell ref="C222:G222"/>
    <mergeCell ref="A188:B189"/>
    <mergeCell ref="C188:G188"/>
    <mergeCell ref="H188:H189"/>
    <mergeCell ref="C189:G189"/>
    <mergeCell ref="A199:B200"/>
    <mergeCell ref="C199:G199"/>
    <mergeCell ref="H199:H200"/>
    <mergeCell ref="C200:G200"/>
    <mergeCell ref="A166:B167"/>
    <mergeCell ref="C166:G166"/>
    <mergeCell ref="H166:H167"/>
    <mergeCell ref="C167:G167"/>
    <mergeCell ref="A177:B178"/>
    <mergeCell ref="C177:G177"/>
    <mergeCell ref="H177:H178"/>
    <mergeCell ref="C178:G178"/>
    <mergeCell ref="A144:B145"/>
    <mergeCell ref="C144:G144"/>
    <mergeCell ref="H144:H145"/>
    <mergeCell ref="C145:G145"/>
    <mergeCell ref="A155:B156"/>
    <mergeCell ref="C155:G155"/>
    <mergeCell ref="H155:H156"/>
    <mergeCell ref="C156:G156"/>
    <mergeCell ref="A122:B123"/>
    <mergeCell ref="C122:G122"/>
    <mergeCell ref="H122:H123"/>
    <mergeCell ref="C123:G123"/>
    <mergeCell ref="A133:B134"/>
    <mergeCell ref="C133:G133"/>
    <mergeCell ref="H133:H134"/>
    <mergeCell ref="C134:G134"/>
    <mergeCell ref="A100:B101"/>
    <mergeCell ref="C100:G100"/>
    <mergeCell ref="H100:H101"/>
    <mergeCell ref="C101:G101"/>
    <mergeCell ref="A111:B112"/>
    <mergeCell ref="C111:G111"/>
    <mergeCell ref="H111:H112"/>
    <mergeCell ref="C112:G112"/>
    <mergeCell ref="A78:B79"/>
    <mergeCell ref="C78:G78"/>
    <mergeCell ref="H78:H79"/>
    <mergeCell ref="C79:G79"/>
    <mergeCell ref="A89:B90"/>
    <mergeCell ref="C89:G89"/>
    <mergeCell ref="H89:H90"/>
    <mergeCell ref="C90:G90"/>
    <mergeCell ref="C67:G67"/>
    <mergeCell ref="A67:B68"/>
    <mergeCell ref="H67:H68"/>
    <mergeCell ref="C68:G68"/>
    <mergeCell ref="A45:B46"/>
    <mergeCell ref="C45:G45"/>
    <mergeCell ref="H45:H46"/>
    <mergeCell ref="C46:G46"/>
    <mergeCell ref="A56:B57"/>
    <mergeCell ref="C56:G56"/>
    <mergeCell ref="H56:H57"/>
    <mergeCell ref="C57:G57"/>
    <mergeCell ref="A23:B24"/>
    <mergeCell ref="C23:G23"/>
    <mergeCell ref="H23:H24"/>
    <mergeCell ref="C24:G24"/>
    <mergeCell ref="A34:B35"/>
    <mergeCell ref="C34:G34"/>
    <mergeCell ref="H34:H35"/>
    <mergeCell ref="C35:G35"/>
    <mergeCell ref="A12:B13"/>
    <mergeCell ref="C12:G12"/>
    <mergeCell ref="H12:H13"/>
    <mergeCell ref="C13:G13"/>
    <mergeCell ref="A1:B2"/>
    <mergeCell ref="C1:G1"/>
    <mergeCell ref="H1:H2"/>
    <mergeCell ref="C2:G2"/>
  </mergeCells>
  <pageMargins left="0.53" right="0.52" top="1" bottom="1" header="0.5" footer="0.5"/>
  <pageSetup paperSize="9" scale="74" fitToHeight="0" orientation="landscape" r:id="rId1"/>
  <headerFooter alignWithMargins="0"/>
  <rowBreaks count="21" manualBreakCount="21">
    <brk id="9" max="16383" man="1"/>
    <brk id="20" max="16383" man="1"/>
    <brk id="31" max="16383" man="1"/>
    <brk id="42" max="16383" man="1"/>
    <brk id="53" max="16383" man="1"/>
    <brk id="64" max="16383" man="1"/>
    <brk id="75" max="16383" man="1"/>
    <brk id="86" max="16383" man="1"/>
    <brk id="97" max="16383" man="1"/>
    <brk id="108" max="16383" man="1"/>
    <brk id="119" max="16383" man="1"/>
    <brk id="130" max="16383" man="1"/>
    <brk id="141" max="16383" man="1"/>
    <brk id="152" max="16383" man="1"/>
    <brk id="163" max="16383" man="1"/>
    <brk id="174" max="16383" man="1"/>
    <brk id="185" max="16383" man="1"/>
    <brk id="196" max="16383" man="1"/>
    <brk id="207" max="16383" man="1"/>
    <brk id="218" max="16383" man="1"/>
    <brk id="229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3"/>
  <sheetViews>
    <sheetView zoomScale="50" zoomScaleNormal="50" workbookViewId="0">
      <selection activeCell="A9" sqref="A9:XFD9"/>
    </sheetView>
  </sheetViews>
  <sheetFormatPr defaultColWidth="21.42578125" defaultRowHeight="18"/>
  <cols>
    <col min="1" max="1" width="5.85546875" style="62" bestFit="1" customWidth="1"/>
    <col min="2" max="2" width="17.85546875" style="56" customWidth="1"/>
    <col min="3" max="8" width="27.140625" customWidth="1"/>
  </cols>
  <sheetData>
    <row r="1" spans="1:8" ht="30" customHeight="1">
      <c r="A1" s="236" t="s">
        <v>8</v>
      </c>
      <c r="B1" s="237"/>
      <c r="C1" s="240" t="s">
        <v>60</v>
      </c>
      <c r="D1" s="241"/>
      <c r="E1" s="241"/>
      <c r="F1" s="241"/>
      <c r="G1" s="242"/>
      <c r="H1" s="243" t="s">
        <v>14</v>
      </c>
    </row>
    <row r="2" spans="1:8" ht="29.25" customHeight="1" thickBot="1">
      <c r="A2" s="238"/>
      <c r="B2" s="239"/>
      <c r="C2" s="245">
        <f>'ITIS - Docenti'!AJ1</f>
        <v>0</v>
      </c>
      <c r="D2" s="246"/>
      <c r="E2" s="246"/>
      <c r="F2" s="246"/>
      <c r="G2" s="247"/>
      <c r="H2" s="244"/>
    </row>
    <row r="3" spans="1:8" s="1" customFormat="1" ht="50.1" customHeight="1" thickBot="1">
      <c r="A3" s="58"/>
      <c r="B3" s="48" t="s">
        <v>55</v>
      </c>
      <c r="C3" s="53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1" t="s">
        <v>7</v>
      </c>
    </row>
    <row r="4" spans="1:8" s="1" customFormat="1" ht="50.1" customHeight="1">
      <c r="A4" s="59" t="s">
        <v>9</v>
      </c>
      <c r="B4" s="40" t="s">
        <v>53</v>
      </c>
      <c r="C4" s="46" t="str">
        <f>VLOOKUP($H1,'ITIS - Docenti'!$E$4:$AO$93,37,FALSE)</f>
        <v>Flaccomio</v>
      </c>
      <c r="D4" s="47" t="str">
        <f>VLOOKUP($H1,'ITIS - Docenti'!$K$4:$AO$93,31,FALSE)</f>
        <v>Raspatelli</v>
      </c>
      <c r="E4" s="47" t="str">
        <f>VLOOKUP($H1,'ITIS - Docenti'!$Q$4:$AO$93,25,FALSE)</f>
        <v>Moramarco A</v>
      </c>
      <c r="F4" s="47" t="str">
        <f>VLOOKUP($H1,'ITIS - Docenti'!$W$4:$AO$93,19,FALSE)</f>
        <v>Ciccimarra</v>
      </c>
      <c r="G4" s="47" t="str">
        <f>VLOOKUP($H1,'ITIS - Docenti'!$AC$4:$AO$93,13,FALSE)</f>
        <v>Ciccimarra</v>
      </c>
      <c r="H4" s="48" t="str">
        <f>VLOOKUP($H1,'ITIS - Docenti'!$AI$4:$AO$93,7,FALSE)</f>
        <v>Raspatelli</v>
      </c>
    </row>
    <row r="5" spans="1:8" s="1" customFormat="1" ht="50.1" customHeight="1">
      <c r="A5" s="59" t="s">
        <v>10</v>
      </c>
      <c r="B5" s="40" t="s">
        <v>54</v>
      </c>
      <c r="C5" s="43" t="str">
        <f>VLOOKUP($H1,'ITIS - Docenti'!$F$4:$AO$93,36,FALSE)</f>
        <v>Genco</v>
      </c>
      <c r="D5" s="39" t="str">
        <f>VLOOKUP($H1,'ITIS - Docenti'!$L$4:$AO$93,30,FALSE)</f>
        <v>Laurieri</v>
      </c>
      <c r="E5" s="39" t="str">
        <f>VLOOKUP($H1,'ITIS - Docenti'!$R$4:$AO$93,24,FALSE)</f>
        <v>Cariello</v>
      </c>
      <c r="F5" s="39" t="str">
        <f>VLOOKUP($H1,'ITIS - Docenti'!$X$4:$AO$93,18,FALSE)</f>
        <v>Ciccimarra</v>
      </c>
      <c r="G5" s="39" t="str">
        <f>VLOOKUP($H1,'ITIS - Docenti'!$AD$4:$AO$93,12,FALSE)</f>
        <v>Cariello</v>
      </c>
      <c r="H5" s="40" t="str">
        <f>VLOOKUP($H1,'ITIS - Docenti'!$AJ$4:$AO$93,6,FALSE)</f>
        <v>Stimola</v>
      </c>
    </row>
    <row r="6" spans="1:8" s="1" customFormat="1" ht="50.1" customHeight="1">
      <c r="A6" s="59" t="s">
        <v>10</v>
      </c>
      <c r="B6" s="40" t="s">
        <v>56</v>
      </c>
      <c r="C6" s="43" t="str">
        <f>VLOOKUP($H1,'ITIS - Docenti'!$G$4:$AO$93,35,FALSE)</f>
        <v>Scarati</v>
      </c>
      <c r="D6" s="39" t="str">
        <f>VLOOKUP($H1,'ITIS - Docenti'!$M$4:$AO$93,29,FALSE)</f>
        <v>Moramarco A</v>
      </c>
      <c r="E6" s="39" t="str">
        <f>VLOOKUP($H1,'ITIS - Docenti'!$S$4:$AO$93,23,FALSE)</f>
        <v>Cornacchia</v>
      </c>
      <c r="F6" s="39" t="str">
        <f>VLOOKUP($H1,'ITIS - Docenti'!$Y$4:$AO$93,17,FALSE)</f>
        <v>Moramarco A</v>
      </c>
      <c r="G6" s="39" t="str">
        <f>VLOOKUP($H1,'ITIS - Docenti'!$AE$4:$AO$93,11,FALSE)</f>
        <v>Moramarco A</v>
      </c>
      <c r="H6" s="40" t="str">
        <f>VLOOKUP($H1,'ITIS - Docenti'!$AK$4:$AO$93,5,FALSE)</f>
        <v>Stimola</v>
      </c>
    </row>
    <row r="7" spans="1:8" s="1" customFormat="1" ht="50.1" customHeight="1">
      <c r="A7" s="59" t="s">
        <v>11</v>
      </c>
      <c r="B7" s="40" t="s">
        <v>57</v>
      </c>
      <c r="C7" s="43" t="str">
        <f>VLOOKUP($H1,'ITIS - Docenti'!$H$4:$AO$93,34,FALSE)</f>
        <v>Loiudice</v>
      </c>
      <c r="D7" s="39" t="str">
        <f>VLOOKUP($H1,'ITIS - Docenti'!$N$4:$AO$93,28,FALSE)</f>
        <v>Conca</v>
      </c>
      <c r="E7" s="39" t="str">
        <f>VLOOKUP($H1,'ITIS - Docenti'!$T$4:$AO$93,22,FALSE)</f>
        <v>Flaccomio</v>
      </c>
      <c r="F7" s="39" t="str">
        <f>VLOOKUP($H1,'ITIS - Docenti'!$Z$4:$AO$93,16,FALSE)</f>
        <v>Stimola</v>
      </c>
      <c r="G7" s="39" t="str">
        <f>VLOOKUP($H1,'ITIS - Docenti'!$AF$4:$AO$93,10,FALSE)</f>
        <v>Loiudice</v>
      </c>
      <c r="H7" s="40" t="str">
        <f>VLOOKUP($H1,'ITIS - Docenti'!$AL$4:$AO$93,4,FALSE)</f>
        <v>Scarati</v>
      </c>
    </row>
    <row r="8" spans="1:8" s="1" customFormat="1" ht="50.1" customHeight="1">
      <c r="A8" s="59" t="s">
        <v>12</v>
      </c>
      <c r="B8" s="40" t="s">
        <v>58</v>
      </c>
      <c r="C8" s="43" t="str">
        <f>VLOOKUP($H1,'ITIS - Docenti'!$I$4:$AO$93,33,FALSE)</f>
        <v>Fabrizio</v>
      </c>
      <c r="D8" s="39" t="str">
        <f>VLOOKUP($H1,'ITIS - Docenti'!$O$4:$AO$93,27,FALSE)</f>
        <v>Conca</v>
      </c>
      <c r="E8" s="39" t="str">
        <f>VLOOKUP($H1,'ITIS - Docenti'!$U$4:$AO$93,21,FALSE)</f>
        <v>Laurieri</v>
      </c>
      <c r="F8" s="39" t="str">
        <f>VLOOKUP($H1,'ITIS - Docenti'!$AA$4:$AO$93,15,FALSE)</f>
        <v>Stimola</v>
      </c>
      <c r="G8" s="39" t="str">
        <f>VLOOKUP($H1,'ITIS - Docenti'!$AG$4:$AO$93,9,FALSE)</f>
        <v>Stimola</v>
      </c>
      <c r="H8" s="40" t="str">
        <f>VLOOKUP($H1,'ITIS - Docenti'!$AM$4:$AO$93,3,FALSE)</f>
        <v>Galtieri</v>
      </c>
    </row>
    <row r="9" spans="1:8" s="1" customFormat="1" ht="50.1" customHeight="1" thickBot="1">
      <c r="A9" s="60" t="s">
        <v>13</v>
      </c>
      <c r="B9" s="5" t="s">
        <v>59</v>
      </c>
      <c r="C9" s="44" t="str">
        <f>IF(ISNA(VLOOKUP($H1,'ITIS - Docenti'!$J$4:$AO$93,32,FALSE)),"",VLOOKUP($H1,'ITIS - Docenti'!$J$4:$AO$93,32,FALSE))</f>
        <v/>
      </c>
      <c r="D9" s="41" t="str">
        <f>IF(ISNA(VLOOKUP($H1,'ITIS - Docenti'!$P$4:$AO$93,26,FALSE)),"",VLOOKUP($H1,'ITIS - Docenti'!$P$4:$AO$93,26,FALSE))</f>
        <v/>
      </c>
      <c r="E9" s="41" t="str">
        <f>IF(ISNA(VLOOKUP($H1,'ITIS - Docenti'!$V$4:$AO$93,20,FALSE)),"",VLOOKUP($H1,'ITIS - Docenti'!$V$4:$AO$93,20,FALSE))</f>
        <v/>
      </c>
      <c r="F9" s="41" t="str">
        <f>IF(ISNA(VLOOKUP($H1,'ITIS - Docenti'!$AB$4:$AO$93,14,FALSE)),"",VLOOKUP($H1,'ITIS - Docenti'!$AB$4:$AO$93,14,FALSE))</f>
        <v/>
      </c>
      <c r="G9" s="41" t="str">
        <f>IF(ISNA(VLOOKUP($H1,'ITIS - Docenti'!$AH$4:$AO$93,8,FALSE)),"",VLOOKUP($H1,'ITIS - Docenti'!$AH$4:$AO$93,8,FALSE))</f>
        <v/>
      </c>
      <c r="H9" s="125" t="str">
        <f>IF(ISNA(VLOOKUP($H1,'ITIS - Docenti'!$AN$4:$AO$93,2,FALSE)),"",VLOOKUP($H1,'ITIS - Docenti'!$AN$4:$AO$93,2,FALSE))</f>
        <v/>
      </c>
    </row>
    <row r="10" spans="1:8" s="1" customFormat="1" ht="11.25" customHeight="1">
      <c r="A10" s="61"/>
      <c r="B10" s="55"/>
      <c r="C10" s="38"/>
      <c r="D10" s="38"/>
      <c r="E10" s="38"/>
      <c r="F10" s="38"/>
      <c r="G10" s="38"/>
      <c r="H10" s="38"/>
    </row>
    <row r="11" spans="1:8" ht="18.75" thickBot="1"/>
    <row r="12" spans="1:8" ht="27.75" customHeight="1">
      <c r="A12" s="236" t="s">
        <v>8</v>
      </c>
      <c r="B12" s="237"/>
      <c r="C12" s="240" t="s">
        <v>60</v>
      </c>
      <c r="D12" s="241"/>
      <c r="E12" s="241"/>
      <c r="F12" s="241"/>
      <c r="G12" s="242"/>
      <c r="H12" s="243" t="s">
        <v>75</v>
      </c>
    </row>
    <row r="13" spans="1:8" ht="27.75" customHeight="1" thickBot="1">
      <c r="A13" s="238"/>
      <c r="B13" s="239"/>
      <c r="C13" s="245">
        <f>'ITIS - Docenti'!AJ1</f>
        <v>0</v>
      </c>
      <c r="D13" s="246"/>
      <c r="E13" s="246"/>
      <c r="F13" s="246"/>
      <c r="G13" s="247"/>
      <c r="H13" s="244"/>
    </row>
    <row r="14" spans="1:8" ht="50.1" customHeight="1" thickBot="1">
      <c r="A14" s="58"/>
      <c r="B14" s="57" t="s">
        <v>55</v>
      </c>
      <c r="C14" s="53" t="s">
        <v>2</v>
      </c>
      <c r="D14" s="54" t="s">
        <v>3</v>
      </c>
      <c r="E14" s="54" t="s">
        <v>4</v>
      </c>
      <c r="F14" s="54" t="s">
        <v>5</v>
      </c>
      <c r="G14" s="54" t="s">
        <v>6</v>
      </c>
      <c r="H14" s="51" t="s">
        <v>7</v>
      </c>
    </row>
    <row r="15" spans="1:8" ht="50.1" customHeight="1">
      <c r="A15" s="59" t="s">
        <v>9</v>
      </c>
      <c r="B15" s="45" t="s">
        <v>53</v>
      </c>
      <c r="C15" s="4" t="str">
        <f>VLOOKUP($H12,'ITIS - Docenti'!$E$4:$AO$93,37,FALSE)</f>
        <v>Pallotta</v>
      </c>
      <c r="D15" s="47" t="str">
        <f>VLOOKUP($H12,'ITIS - Docenti'!$K$4:$AO$93,31,FALSE)</f>
        <v>Pellegrino</v>
      </c>
      <c r="E15" s="47" t="str">
        <f>VLOOKUP($H12,'ITIS - Docenti'!$Q$4:$AO$93,25,FALSE)</f>
        <v>Paterno</v>
      </c>
      <c r="F15" s="47" t="str">
        <f>VLOOKUP($H12,'ITIS - Docenti'!$W$4:$AO$93,19,FALSE)</f>
        <v>Pellegrino</v>
      </c>
      <c r="G15" s="47" t="str">
        <f>VLOOKUP($H12,'ITIS - Docenti'!$AC$4:$AO$93,13,FALSE)</f>
        <v>Niglio</v>
      </c>
      <c r="H15" s="48" t="str">
        <f>VLOOKUP($H12,'ITIS - Docenti'!$AI$4:$AO$93,7,FALSE)</f>
        <v>Caponio</v>
      </c>
    </row>
    <row r="16" spans="1:8" ht="50.1" customHeight="1">
      <c r="A16" s="59" t="s">
        <v>10</v>
      </c>
      <c r="B16" s="45" t="s">
        <v>54</v>
      </c>
      <c r="C16" s="2" t="str">
        <f>VLOOKUP($H12,'ITIS - Docenti'!$F$4:$AO$93,36,FALSE)</f>
        <v>Pallotta</v>
      </c>
      <c r="D16" s="39" t="str">
        <f>VLOOKUP($H12,'ITIS - Docenti'!$L$4:$AO$93,30,FALSE)</f>
        <v>Pallotta</v>
      </c>
      <c r="E16" s="39" t="str">
        <f>VLOOKUP($H12,'ITIS - Docenti'!$R$4:$AO$93,24,FALSE)</f>
        <v>Pellegrino</v>
      </c>
      <c r="F16" s="39" t="str">
        <f>VLOOKUP($H12,'ITIS - Docenti'!$X$4:$AO$93,18,FALSE)</f>
        <v>Caponio</v>
      </c>
      <c r="G16" s="39" t="str">
        <f>VLOOKUP($H12,'ITIS - Docenti'!$AD$4:$AO$93,12,FALSE)</f>
        <v>Lopedota</v>
      </c>
      <c r="H16" s="40" t="str">
        <f>VLOOKUP($H12,'ITIS - Docenti'!$AJ$4:$AO$93,6,FALSE)</f>
        <v>Caponio</v>
      </c>
    </row>
    <row r="17" spans="1:8" ht="50.1" customHeight="1">
      <c r="A17" s="59" t="s">
        <v>10</v>
      </c>
      <c r="B17" s="45" t="s">
        <v>56</v>
      </c>
      <c r="C17" s="2" t="str">
        <f>VLOOKUP($H12,'ITIS - Docenti'!$G$4:$AO$93,35,FALSE)</f>
        <v>Niglio</v>
      </c>
      <c r="D17" s="39" t="str">
        <f>VLOOKUP($H12,'ITIS - Docenti'!$M$4:$AO$93,29,FALSE)</f>
        <v>Cornacchia</v>
      </c>
      <c r="E17" s="39" t="str">
        <f>VLOOKUP($H12,'ITIS - Docenti'!$S$4:$AO$93,23,FALSE)</f>
        <v>Pallotta</v>
      </c>
      <c r="F17" s="39" t="str">
        <f>VLOOKUP($H12,'ITIS - Docenti'!$Y$4:$AO$93,17,FALSE)</f>
        <v>Riviello</v>
      </c>
      <c r="G17" s="39" t="str">
        <f>VLOOKUP($H12,'ITIS - Docenti'!$AE$4:$AO$93,11,FALSE)</f>
        <v>Fabrizio</v>
      </c>
      <c r="H17" s="40" t="str">
        <f>VLOOKUP($H12,'ITIS - Docenti'!$AK$4:$AO$93,5,FALSE)</f>
        <v>Pellegrino</v>
      </c>
    </row>
    <row r="18" spans="1:8" ht="50.1" customHeight="1">
      <c r="A18" s="59" t="s">
        <v>11</v>
      </c>
      <c r="B18" s="45" t="s">
        <v>57</v>
      </c>
      <c r="C18" s="2" t="str">
        <f>VLOOKUP($H12,'ITIS - Docenti'!$H$4:$AO$93,34,FALSE)</f>
        <v>Genco</v>
      </c>
      <c r="D18" s="39" t="str">
        <f>VLOOKUP($H12,'ITIS - Docenti'!$N$4:$AO$93,28,FALSE)</f>
        <v>Lopedota</v>
      </c>
      <c r="E18" s="39" t="str">
        <f>VLOOKUP($H12,'ITIS - Docenti'!$T$4:$AO$93,22,FALSE)</f>
        <v>Conca</v>
      </c>
      <c r="F18" s="39" t="str">
        <f>VLOOKUP($H12,'ITIS - Docenti'!$Z$4:$AO$93,16,FALSE)</f>
        <v>Riviello</v>
      </c>
      <c r="G18" s="39" t="str">
        <f>VLOOKUP($H12,'ITIS - Docenti'!$AF$4:$AO$93,10,FALSE)</f>
        <v>Pallotta</v>
      </c>
      <c r="H18" s="40" t="str">
        <f>VLOOKUP($H12,'ITIS - Docenti'!$AL$4:$AO$93,4,FALSE)</f>
        <v>Galtieri</v>
      </c>
    </row>
    <row r="19" spans="1:8" ht="50.1" customHeight="1">
      <c r="A19" s="59" t="s">
        <v>12</v>
      </c>
      <c r="B19" s="45" t="s">
        <v>58</v>
      </c>
      <c r="C19" s="2" t="str">
        <f>VLOOKUP($H12,'ITIS - Docenti'!$I$4:$AO$93,33,FALSE)</f>
        <v>Riviello</v>
      </c>
      <c r="D19" s="39" t="str">
        <f>VLOOKUP($H12,'ITIS - Docenti'!$O$4:$AO$93,27,FALSE)</f>
        <v>Flaccomio</v>
      </c>
      <c r="E19" s="39" t="str">
        <f>VLOOKUP($H12,'ITIS - Docenti'!$U$4:$AO$93,21,FALSE)</f>
        <v>Conca</v>
      </c>
      <c r="F19" s="39" t="str">
        <f>VLOOKUP($H12,'ITIS - Docenti'!$AA$4:$AO$93,15,FALSE)</f>
        <v>Flaccomio</v>
      </c>
      <c r="G19" s="39" t="str">
        <f>VLOOKUP($H12,'ITIS - Docenti'!$AG$4:$AO$93,9,FALSE)</f>
        <v>Pallotta</v>
      </c>
      <c r="H19" s="40" t="str">
        <f>VLOOKUP($H12,'ITIS - Docenti'!$AM$4:$AO$93,3,FALSE)</f>
        <v>Paterno</v>
      </c>
    </row>
    <row r="20" spans="1:8" ht="50.1" customHeight="1" thickBot="1">
      <c r="A20" s="60" t="s">
        <v>13</v>
      </c>
      <c r="B20" s="52" t="s">
        <v>59</v>
      </c>
      <c r="C20" s="122" t="str">
        <f>IF(ISNA(VLOOKUP($H12,'ITIS - Docenti'!$J$4:$AO$93,32,FALSE)),"",VLOOKUP($H12,'ITIS - Docenti'!$J$4:$AO$93,32,FALSE))</f>
        <v/>
      </c>
      <c r="D20" s="41" t="str">
        <f>IF(ISNA(VLOOKUP($H12,'ITIS - Docenti'!$P$4:$AO$93,26,FALSE)),"",VLOOKUP($H12,'ITIS - Docenti'!$P$4:$AO$93,26,FALSE))</f>
        <v/>
      </c>
      <c r="E20" s="41" t="str">
        <f>IF(ISNA(VLOOKUP($H12,'ITIS - Docenti'!$V$4:$AO$93,20,FALSE)),"",VLOOKUP($H12,'ITIS - Docenti'!$V$4:$AO$93,20,FALSE))</f>
        <v/>
      </c>
      <c r="F20" s="41" t="str">
        <f>IF(ISNA(VLOOKUP($H12,'ITIS - Docenti'!$AB$4:$AO$93,14,FALSE)),"",VLOOKUP($H12,'ITIS - Docenti'!$AB$4:$AO$93,14,FALSE))</f>
        <v/>
      </c>
      <c r="G20" s="41" t="str">
        <f>IF(ISNA(VLOOKUP($H12,'ITIS - Docenti'!$AH$4:$AO$93,8,FALSE)),"",VLOOKUP($H12,'ITIS - Docenti'!$AH$4:$AO$93,8,FALSE))</f>
        <v/>
      </c>
      <c r="H20" s="125" t="str">
        <f>IF(ISNA(VLOOKUP($H12,'ITIS - Docenti'!$AN$4:$AO$93,2,FALSE)),"",VLOOKUP($H12,'ITIS - Docenti'!$AN$4:$AO$93,2,FALSE))</f>
        <v/>
      </c>
    </row>
    <row r="22" spans="1:8" ht="18.75" thickBot="1"/>
    <row r="23" spans="1:8" ht="27">
      <c r="A23" s="236" t="s">
        <v>8</v>
      </c>
      <c r="B23" s="237"/>
      <c r="C23" s="240" t="s">
        <v>60</v>
      </c>
      <c r="D23" s="241"/>
      <c r="E23" s="241"/>
      <c r="F23" s="241"/>
      <c r="G23" s="242"/>
      <c r="H23" s="243" t="s">
        <v>84</v>
      </c>
    </row>
    <row r="24" spans="1:8" ht="27.75" thickBot="1">
      <c r="A24" s="238"/>
      <c r="B24" s="239"/>
      <c r="C24" s="245">
        <f>'ITIS - Docenti'!AJ1</f>
        <v>0</v>
      </c>
      <c r="D24" s="246"/>
      <c r="E24" s="246"/>
      <c r="F24" s="246"/>
      <c r="G24" s="247"/>
      <c r="H24" s="244"/>
    </row>
    <row r="25" spans="1:8" ht="50.1" customHeight="1" thickBot="1">
      <c r="A25" s="58"/>
      <c r="B25" s="57" t="s">
        <v>55</v>
      </c>
      <c r="C25" s="53" t="s">
        <v>2</v>
      </c>
      <c r="D25" s="54" t="s">
        <v>3</v>
      </c>
      <c r="E25" s="54" t="s">
        <v>4</v>
      </c>
      <c r="F25" s="54" t="s">
        <v>5</v>
      </c>
      <c r="G25" s="54" t="s">
        <v>6</v>
      </c>
      <c r="H25" s="51" t="s">
        <v>7</v>
      </c>
    </row>
    <row r="26" spans="1:8" ht="50.1" customHeight="1">
      <c r="A26" s="59" t="s">
        <v>9</v>
      </c>
      <c r="B26" s="45" t="s">
        <v>53</v>
      </c>
      <c r="C26" s="4" t="str">
        <f>VLOOKUP($H23,'ITIS - Docenti'!$E$4:$AO$93,37,FALSE)</f>
        <v>Niglio</v>
      </c>
      <c r="D26" s="47" t="str">
        <f>VLOOKUP($H23,'ITIS - Docenti'!$K$4:$AO$93,31,FALSE)</f>
        <v>Ciccimarra</v>
      </c>
      <c r="E26" s="47" t="str">
        <f>VLOOKUP($H23,'ITIS - Docenti'!$Q$4:$AO$93,25,FALSE)</f>
        <v>Riviello</v>
      </c>
      <c r="F26" s="47" t="str">
        <f>VLOOKUP($H23,'ITIS - Docenti'!$W$4:$AO$93,19,FALSE)</f>
        <v>Cariello</v>
      </c>
      <c r="G26" s="47" t="str">
        <f>VLOOKUP($H23,'ITIS - Docenti'!$AC$4:$AO$93,13,FALSE)</f>
        <v>PerrucciF</v>
      </c>
      <c r="H26" s="48" t="str">
        <f>VLOOKUP($H23,'ITIS - Docenti'!$AI$4:$AO$93,7,FALSE)</f>
        <v>Ciccimarra</v>
      </c>
    </row>
    <row r="27" spans="1:8" ht="50.1" customHeight="1">
      <c r="A27" s="59" t="s">
        <v>10</v>
      </c>
      <c r="B27" s="45" t="s">
        <v>54</v>
      </c>
      <c r="C27" s="2" t="str">
        <f>VLOOKUP($H23,'ITIS - Docenti'!$F$4:$AO$93,36,FALSE)</f>
        <v>Riviello</v>
      </c>
      <c r="D27" s="39" t="str">
        <f>VLOOKUP($H23,'ITIS - Docenti'!$L$4:$AO$93,30,FALSE)</f>
        <v>PerrucciF</v>
      </c>
      <c r="E27" s="39" t="str">
        <f>VLOOKUP($H23,'ITIS - Docenti'!$R$4:$AO$93,24,FALSE)</f>
        <v>Riviello</v>
      </c>
      <c r="F27" s="39" t="str">
        <f>VLOOKUP($H23,'ITIS - Docenti'!$X$4:$AO$93,18,FALSE)</f>
        <v>Niglio</v>
      </c>
      <c r="G27" s="39" t="str">
        <f>VLOOKUP($H23,'ITIS - Docenti'!$AD$4:$AO$93,12,FALSE)</f>
        <v>Fabrizio</v>
      </c>
      <c r="H27" s="40" t="str">
        <f>VLOOKUP($H23,'ITIS - Docenti'!$AJ$4:$AO$93,6,FALSE)</f>
        <v>Ciccimarra</v>
      </c>
    </row>
    <row r="28" spans="1:8" ht="50.1" customHeight="1">
      <c r="A28" s="59" t="s">
        <v>10</v>
      </c>
      <c r="B28" s="45" t="s">
        <v>56</v>
      </c>
      <c r="C28" s="2" t="str">
        <f>VLOOKUP($H23,'ITIS - Docenti'!$G$4:$AO$93,35,FALSE)</f>
        <v>PerrucciF</v>
      </c>
      <c r="D28" s="39" t="str">
        <f>VLOOKUP($H23,'ITIS - Docenti'!$M$4:$AO$93,29,FALSE)</f>
        <v>Stimola</v>
      </c>
      <c r="E28" s="39" t="str">
        <f>VLOOKUP($H23,'ITIS - Docenti'!$S$4:$AO$93,23,FALSE)</f>
        <v>Stimola</v>
      </c>
      <c r="F28" s="39" t="str">
        <f>VLOOKUP($H23,'ITIS - Docenti'!$Y$4:$AO$93,17,FALSE)</f>
        <v>Stimola</v>
      </c>
      <c r="G28" s="39" t="str">
        <f>VLOOKUP($H23,'ITIS - Docenti'!$AE$4:$AO$93,11,FALSE)</f>
        <v>Lopedota</v>
      </c>
      <c r="H28" s="40" t="str">
        <f>VLOOKUP($H23,'ITIS - Docenti'!$AK$4:$AO$93,5,FALSE)</f>
        <v>Galtieri</v>
      </c>
    </row>
    <row r="29" spans="1:8" ht="50.1" customHeight="1">
      <c r="A29" s="59" t="s">
        <v>11</v>
      </c>
      <c r="B29" s="45" t="s">
        <v>57</v>
      </c>
      <c r="C29" s="2" t="str">
        <f>VLOOKUP($H23,'ITIS - Docenti'!$H$4:$AO$93,34,FALSE)</f>
        <v>Flaccomio</v>
      </c>
      <c r="D29" s="39" t="str">
        <f>VLOOKUP($H23,'ITIS - Docenti'!$N$4:$AO$93,28,FALSE)</f>
        <v>Stimola</v>
      </c>
      <c r="E29" s="39" t="str">
        <f>VLOOKUP($H23,'ITIS - Docenti'!$T$4:$AO$93,22,FALSE)</f>
        <v>Stimola</v>
      </c>
      <c r="F29" s="39" t="str">
        <f>VLOOKUP($H23,'ITIS - Docenti'!$Z$4:$AO$93,16,FALSE)</f>
        <v>Cimino</v>
      </c>
      <c r="G29" s="39" t="str">
        <f>VLOOKUP($H23,'ITIS - Docenti'!$AF$4:$AO$93,10,FALSE)</f>
        <v>PerrucciF</v>
      </c>
      <c r="H29" s="40" t="str">
        <f>VLOOKUP($H23,'ITIS - Docenti'!$AL$4:$AO$93,4,FALSE)</f>
        <v>Genco</v>
      </c>
    </row>
    <row r="30" spans="1:8" ht="50.1" customHeight="1">
      <c r="A30" s="59" t="s">
        <v>12</v>
      </c>
      <c r="B30" s="45" t="s">
        <v>58</v>
      </c>
      <c r="C30" s="2" t="str">
        <f>VLOOKUP($H23,'ITIS - Docenti'!$I$4:$AO$93,33,FALSE)</f>
        <v>Scarati</v>
      </c>
      <c r="D30" s="39" t="str">
        <f>VLOOKUP($H23,'ITIS - Docenti'!$O$4:$AO$93,27,FALSE)</f>
        <v>Cariello</v>
      </c>
      <c r="E30" s="39" t="str">
        <f>VLOOKUP($H23,'ITIS - Docenti'!$U$4:$AO$93,21,FALSE)</f>
        <v>Niglio</v>
      </c>
      <c r="F30" s="39" t="str">
        <f>VLOOKUP($H23,'ITIS - Docenti'!$AA$4:$AO$93,15,FALSE)</f>
        <v>Cimino</v>
      </c>
      <c r="G30" s="39" t="str">
        <f>VLOOKUP($H23,'ITIS - Docenti'!$AG$4:$AO$93,9,FALSE)</f>
        <v>Cornacchia</v>
      </c>
      <c r="H30" s="40" t="str">
        <f>VLOOKUP($H23,'ITIS - Docenti'!$AM$4:$AO$93,3,FALSE)</f>
        <v>Stimola</v>
      </c>
    </row>
    <row r="31" spans="1:8" ht="50.1" customHeight="1" thickBot="1">
      <c r="A31" s="60" t="s">
        <v>13</v>
      </c>
      <c r="B31" s="52" t="s">
        <v>59</v>
      </c>
      <c r="C31" s="122" t="str">
        <f>IF(ISNA(VLOOKUP($H23,'ITIS - Docenti'!$J$4:$AO$93,32,FALSE)),"",VLOOKUP($H23,'ITIS - Docenti'!$J$4:$AO$93,32,FALSE))</f>
        <v/>
      </c>
      <c r="D31" s="41" t="str">
        <f>IF(ISNA(VLOOKUP($H23,'ITIS - Docenti'!$P$4:$AO$93,26,FALSE)),"",VLOOKUP($H23,'ITIS - Docenti'!$P$4:$AO$93,26,FALSE))</f>
        <v/>
      </c>
      <c r="E31" s="41" t="str">
        <f>IF(ISNA(VLOOKUP($H23,'ITIS - Docenti'!$V$4:$AO$93,20,FALSE)),"",VLOOKUP($H23,'ITIS - Docenti'!$V$4:$AO$93,20,FALSE))</f>
        <v/>
      </c>
      <c r="F31" s="41" t="str">
        <f>IF(ISNA(VLOOKUP($H23,'ITIS - Docenti'!$AB$4:$AO$93,14,FALSE)),"",VLOOKUP($H23,'ITIS - Docenti'!$AB$4:$AO$93,14,FALSE))</f>
        <v/>
      </c>
      <c r="G31" s="41" t="str">
        <f>IF(ISNA(VLOOKUP($H23,'ITIS - Docenti'!$AH$4:$AO$93,8,FALSE)),"",VLOOKUP($H23,'ITIS - Docenti'!$AH$4:$AO$93,8,FALSE))</f>
        <v/>
      </c>
      <c r="H31" s="125" t="str">
        <f>IF(ISNA(VLOOKUP($H23,'ITIS - Docenti'!$AN$4:$AO$93,2,FALSE)),"",VLOOKUP($H23,'ITIS - Docenti'!$AN$4:$AO$93,2,FALSE))</f>
        <v/>
      </c>
    </row>
    <row r="32" spans="1:8">
      <c r="A32" s="61"/>
      <c r="B32" s="55"/>
    </row>
    <row r="33" spans="1:8" ht="18.75" thickBot="1"/>
    <row r="34" spans="1:8" ht="27">
      <c r="A34" s="236" t="s">
        <v>8</v>
      </c>
      <c r="B34" s="237"/>
      <c r="C34" s="240" t="s">
        <v>60</v>
      </c>
      <c r="D34" s="241"/>
      <c r="E34" s="241"/>
      <c r="F34" s="241"/>
      <c r="G34" s="242"/>
      <c r="H34" s="243" t="s">
        <v>85</v>
      </c>
    </row>
    <row r="35" spans="1:8" ht="27.75" thickBot="1">
      <c r="A35" s="238"/>
      <c r="B35" s="239"/>
      <c r="C35" s="245">
        <f>'ITIS - Docenti'!AJ1</f>
        <v>0</v>
      </c>
      <c r="D35" s="246"/>
      <c r="E35" s="246"/>
      <c r="F35" s="246"/>
      <c r="G35" s="247"/>
      <c r="H35" s="244"/>
    </row>
    <row r="36" spans="1:8" ht="50.1" customHeight="1" thickBot="1">
      <c r="A36" s="58"/>
      <c r="B36" s="57" t="s">
        <v>55</v>
      </c>
      <c r="C36" s="53" t="s">
        <v>2</v>
      </c>
      <c r="D36" s="54" t="s">
        <v>3</v>
      </c>
      <c r="E36" s="54" t="s">
        <v>4</v>
      </c>
      <c r="F36" s="54" t="s">
        <v>5</v>
      </c>
      <c r="G36" s="54" t="s">
        <v>6</v>
      </c>
      <c r="H36" s="51" t="s">
        <v>7</v>
      </c>
    </row>
    <row r="37" spans="1:8" ht="50.1" customHeight="1">
      <c r="A37" s="59" t="s">
        <v>9</v>
      </c>
      <c r="B37" s="45" t="s">
        <v>53</v>
      </c>
      <c r="C37" s="4" t="str">
        <f>VLOOKUP($H34,'ITIS - Docenti'!$E$4:$AO$93,37,FALSE)</f>
        <v>Moramarco A</v>
      </c>
      <c r="D37" s="47" t="str">
        <f>VLOOKUP($H34,'ITIS - Docenti'!$K$4:$AO$93,31,FALSE)</f>
        <v>Moramarco A</v>
      </c>
      <c r="E37" s="47" t="str">
        <f>VLOOKUP($H34,'ITIS - Docenti'!$Q$4:$AO$93,25,FALSE)</f>
        <v>Ciccimarra</v>
      </c>
      <c r="F37" s="47" t="str">
        <f>VLOOKUP($H34,'ITIS - Docenti'!$W$4:$AO$93,19,FALSE)</f>
        <v>Costantino</v>
      </c>
      <c r="G37" s="47" t="str">
        <f>VLOOKUP($H34,'ITIS - Docenti'!$AC$4:$AO$93,13,FALSE)</f>
        <v>Laurieri</v>
      </c>
      <c r="H37" s="48" t="str">
        <f>VLOOKUP($H34,'ITIS - Docenti'!$AI$4:$AO$93,7,FALSE)</f>
        <v>Stimola</v>
      </c>
    </row>
    <row r="38" spans="1:8" ht="50.1" customHeight="1">
      <c r="A38" s="59" t="s">
        <v>10</v>
      </c>
      <c r="B38" s="45" t="s">
        <v>54</v>
      </c>
      <c r="C38" s="2" t="str">
        <f>VLOOKUP($H34,'ITIS - Docenti'!$F$4:$AO$93,36,FALSE)</f>
        <v>Fabrizio</v>
      </c>
      <c r="D38" s="39" t="str">
        <f>VLOOKUP($H34,'ITIS - Docenti'!$L$4:$AO$93,30,FALSE)</f>
        <v>Costantino</v>
      </c>
      <c r="E38" s="39" t="str">
        <f>VLOOKUP($H34,'ITIS - Docenti'!$R$4:$AO$93,24,FALSE)</f>
        <v>Costantino</v>
      </c>
      <c r="F38" s="39" t="str">
        <f>VLOOKUP($H34,'ITIS - Docenti'!$X$4:$AO$93,18,FALSE)</f>
        <v>Costantino</v>
      </c>
      <c r="G38" s="39" t="str">
        <f>VLOOKUP($H34,'ITIS - Docenti'!$AD$4:$AO$93,12,FALSE)</f>
        <v>Moramarco A</v>
      </c>
      <c r="H38" s="40" t="str">
        <f>VLOOKUP($H34,'ITIS - Docenti'!$AJ$4:$AO$93,6,FALSE)</f>
        <v>Loiudice</v>
      </c>
    </row>
    <row r="39" spans="1:8" ht="50.1" customHeight="1">
      <c r="A39" s="59" t="s">
        <v>10</v>
      </c>
      <c r="B39" s="45" t="s">
        <v>56</v>
      </c>
      <c r="C39" s="2" t="str">
        <f>VLOOKUP($H34,'ITIS - Docenti'!$G$4:$AO$93,35,FALSE)</f>
        <v>Loiudice</v>
      </c>
      <c r="D39" s="39" t="str">
        <f>VLOOKUP($H34,'ITIS - Docenti'!$M$4:$AO$93,29,FALSE)</f>
        <v>Costantino</v>
      </c>
      <c r="E39" s="39" t="str">
        <f>VLOOKUP($H34,'ITIS - Docenti'!$S$4:$AO$93,23,FALSE)</f>
        <v>Cariello</v>
      </c>
      <c r="F39" s="39" t="str">
        <f>VLOOKUP($H34,'ITIS - Docenti'!$Y$4:$AO$93,17,FALSE)</f>
        <v>Cariello</v>
      </c>
      <c r="G39" s="39" t="str">
        <f>VLOOKUP($H34,'ITIS - Docenti'!$AE$4:$AO$93,11,FALSE)</f>
        <v>Stimola</v>
      </c>
      <c r="H39" s="40" t="str">
        <f>VLOOKUP($H34,'ITIS - Docenti'!$AK$4:$AO$93,5,FALSE)</f>
        <v>Ciccimarra</v>
      </c>
    </row>
    <row r="40" spans="1:8" ht="50.1" customHeight="1">
      <c r="A40" s="59" t="s">
        <v>11</v>
      </c>
      <c r="B40" s="45" t="s">
        <v>57</v>
      </c>
      <c r="C40" s="2" t="str">
        <f>VLOOKUP($H34,'ITIS - Docenti'!$H$4:$AO$93,34,FALSE)</f>
        <v>Laurieri</v>
      </c>
      <c r="D40" s="39" t="str">
        <f>VLOOKUP($H34,'ITIS - Docenti'!$N$4:$AO$93,28,FALSE)</f>
        <v>Flaccomio</v>
      </c>
      <c r="E40" s="39" t="str">
        <f>VLOOKUP($H34,'ITIS - Docenti'!$T$4:$AO$93,22,FALSE)</f>
        <v>Scarati</v>
      </c>
      <c r="F40" s="39" t="str">
        <f>VLOOKUP($H34,'ITIS - Docenti'!$Z$4:$AO$93,16,FALSE)</f>
        <v>Moramarco A</v>
      </c>
      <c r="G40" s="39" t="str">
        <f>VLOOKUP($H34,'ITIS - Docenti'!$AF$4:$AO$93,10,FALSE)</f>
        <v>Stimola</v>
      </c>
      <c r="H40" s="40" t="str">
        <f>VLOOKUP($H34,'ITIS - Docenti'!$AL$4:$AO$93,4,FALSE)</f>
        <v>Ciccimarra</v>
      </c>
    </row>
    <row r="41" spans="1:8" ht="50.1" customHeight="1">
      <c r="A41" s="59" t="s">
        <v>12</v>
      </c>
      <c r="B41" s="45" t="s">
        <v>58</v>
      </c>
      <c r="C41" s="2" t="str">
        <f>VLOOKUP($H34,'ITIS - Docenti'!$I$4:$AO$93,33,FALSE)</f>
        <v>Costantino</v>
      </c>
      <c r="D41" s="39" t="str">
        <f>VLOOKUP($H34,'ITIS - Docenti'!$O$4:$AO$93,27,FALSE)</f>
        <v>Stimola</v>
      </c>
      <c r="E41" s="39" t="str">
        <f>VLOOKUP($H34,'ITIS - Docenti'!$U$4:$AO$93,21,FALSE)</f>
        <v>Stimola</v>
      </c>
      <c r="F41" s="39" t="str">
        <f>VLOOKUP($H34,'ITIS - Docenti'!$AA$4:$AO$93,15,FALSE)</f>
        <v>Laurieri</v>
      </c>
      <c r="G41" s="39" t="str">
        <f>VLOOKUP($H34,'ITIS - Docenti'!$AG$4:$AO$93,9,FALSE)</f>
        <v>Scarati</v>
      </c>
      <c r="H41" s="40" t="str">
        <f>VLOOKUP($H34,'ITIS - Docenti'!$AM$4:$AO$93,3,FALSE)</f>
        <v>Genco</v>
      </c>
    </row>
    <row r="42" spans="1:8" ht="50.1" customHeight="1" thickBot="1">
      <c r="A42" s="60" t="s">
        <v>13</v>
      </c>
      <c r="B42" s="52" t="s">
        <v>59</v>
      </c>
      <c r="C42" s="122" t="str">
        <f>IF(ISNA(VLOOKUP($H34,'ITIS - Docenti'!$J$4:$AO$93,32,FALSE)),"",VLOOKUP($H34,'ITIS - Docenti'!$J$4:$AO$93,32,FALSE))</f>
        <v/>
      </c>
      <c r="D42" s="41" t="str">
        <f>IF(ISNA(VLOOKUP($H34,'ITIS - Docenti'!$P$4:$AO$93,26,FALSE)),"",VLOOKUP($H34,'ITIS - Docenti'!$P$4:$AO$93,26,FALSE))</f>
        <v/>
      </c>
      <c r="E42" s="41" t="str">
        <f>IF(ISNA(VLOOKUP($H34,'ITIS - Docenti'!$V$4:$AO$93,20,FALSE)),"",VLOOKUP($H34,'ITIS - Docenti'!$V$4:$AO$93,20,FALSE))</f>
        <v/>
      </c>
      <c r="F42" s="41" t="str">
        <f>IF(ISNA(VLOOKUP($H34,'ITIS - Docenti'!$AB$4:$AO$93,14,FALSE)),"",VLOOKUP($H34,'ITIS - Docenti'!$AB$4:$AO$93,14,FALSE))</f>
        <v/>
      </c>
      <c r="G42" s="41" t="str">
        <f>IF(ISNA(VLOOKUP($H34,'ITIS - Docenti'!$AH$4:$AO$93,8,FALSE)),"",VLOOKUP($H34,'ITIS - Docenti'!$AH$4:$AO$93,8,FALSE))</f>
        <v/>
      </c>
      <c r="H42" s="125" t="str">
        <f>IF(ISNA(VLOOKUP($H34,'ITIS - Docenti'!$AN$4:$AO$93,2,FALSE)),"",VLOOKUP($H34,'ITIS - Docenti'!$AN$4:$AO$93,2,FALSE))</f>
        <v/>
      </c>
    </row>
    <row r="44" spans="1:8" ht="18.75" thickBot="1"/>
    <row r="45" spans="1:8" ht="27">
      <c r="A45" s="236" t="s">
        <v>8</v>
      </c>
      <c r="B45" s="237"/>
      <c r="C45" s="240" t="s">
        <v>60</v>
      </c>
      <c r="D45" s="241"/>
      <c r="E45" s="241"/>
      <c r="F45" s="241"/>
      <c r="G45" s="242"/>
      <c r="H45" s="243" t="s">
        <v>71</v>
      </c>
    </row>
    <row r="46" spans="1:8" ht="27.75" thickBot="1">
      <c r="A46" s="238"/>
      <c r="B46" s="239"/>
      <c r="C46" s="245">
        <f>'ITIS - Docenti'!AJ1</f>
        <v>0</v>
      </c>
      <c r="D46" s="246"/>
      <c r="E46" s="246"/>
      <c r="F46" s="246"/>
      <c r="G46" s="247"/>
      <c r="H46" s="248"/>
    </row>
    <row r="47" spans="1:8" ht="50.1" customHeight="1" thickBot="1">
      <c r="A47" s="58"/>
      <c r="B47" s="57" t="s">
        <v>55</v>
      </c>
      <c r="C47" s="53" t="s">
        <v>2</v>
      </c>
      <c r="D47" s="54" t="s">
        <v>3</v>
      </c>
      <c r="E47" s="54" t="s">
        <v>4</v>
      </c>
      <c r="F47" s="54" t="s">
        <v>5</v>
      </c>
      <c r="G47" s="54" t="s">
        <v>6</v>
      </c>
      <c r="H47" s="51" t="s">
        <v>7</v>
      </c>
    </row>
    <row r="48" spans="1:8" ht="50.1" customHeight="1">
      <c r="A48" s="59" t="s">
        <v>9</v>
      </c>
      <c r="B48" s="45" t="s">
        <v>53</v>
      </c>
      <c r="C48" s="4" t="str">
        <f>VLOOKUP($H45,'ITIS - Docenti'!$E$4:$AO$93,37,FALSE)</f>
        <v>Cariello</v>
      </c>
      <c r="D48" s="47" t="str">
        <f>VLOOKUP($H45,'ITIS - Docenti'!$K$4:$AO$93,31,FALSE)</f>
        <v>Laurieri</v>
      </c>
      <c r="E48" s="47" t="str">
        <f>VLOOKUP($H45,'ITIS - Docenti'!$Q$4:$AO$93,25,FALSE)</f>
        <v>Caponio</v>
      </c>
      <c r="F48" s="47" t="str">
        <f>VLOOKUP($H45,'ITIS - Docenti'!$W$4:$AO$93,19,FALSE)</f>
        <v>Incampo</v>
      </c>
      <c r="G48" s="47" t="str">
        <f>VLOOKUP($H45,'ITIS - Docenti'!$AC$4:$AO$93,13,FALSE)</f>
        <v>Calia</v>
      </c>
      <c r="H48" s="48" t="str">
        <f>VLOOKUP($H45,'ITIS - Docenti'!$AI$4:$AO$93,7,FALSE)</f>
        <v>Pellegrino</v>
      </c>
    </row>
    <row r="49" spans="1:8" ht="50.1" customHeight="1">
      <c r="A49" s="59" t="s">
        <v>10</v>
      </c>
      <c r="B49" s="45" t="s">
        <v>54</v>
      </c>
      <c r="C49" s="2" t="str">
        <f>VLOOKUP($H45,'ITIS - Docenti'!$F$4:$AO$93,36,FALSE)</f>
        <v>Pellegrino</v>
      </c>
      <c r="D49" s="39" t="str">
        <f>VLOOKUP($H45,'ITIS - Docenti'!$L$4:$AO$93,30,FALSE)</f>
        <v>Pellegrino</v>
      </c>
      <c r="E49" s="39" t="str">
        <f>VLOOKUP($H45,'ITIS - Docenti'!$R$4:$AO$93,24,FALSE)</f>
        <v>Caponio</v>
      </c>
      <c r="F49" s="39" t="str">
        <f>VLOOKUP($H45,'ITIS - Docenti'!$X$4:$AO$93,18,FALSE)</f>
        <v>Cariello</v>
      </c>
      <c r="G49" s="39" t="str">
        <f>VLOOKUP($H45,'ITIS - Docenti'!$AD$4:$AO$93,12,FALSE)</f>
        <v>Calia</v>
      </c>
      <c r="H49" s="40" t="str">
        <f>VLOOKUP($H45,'ITIS - Docenti'!$AJ$4:$AO$93,6,FALSE)</f>
        <v>Calia</v>
      </c>
    </row>
    <row r="50" spans="1:8" ht="50.1" customHeight="1">
      <c r="A50" s="59" t="s">
        <v>10</v>
      </c>
      <c r="B50" s="45" t="s">
        <v>56</v>
      </c>
      <c r="C50" s="2" t="str">
        <f>VLOOKUP($H45,'ITIS - Docenti'!$G$4:$AO$93,35,FALSE)</f>
        <v>Calia</v>
      </c>
      <c r="D50" s="39" t="str">
        <f>VLOOKUP($H45,'ITIS - Docenti'!$M$4:$AO$93,29,FALSE)</f>
        <v>Loiudice</v>
      </c>
      <c r="E50" s="39" t="str">
        <f>VLOOKUP($H45,'ITIS - Docenti'!$S$4:$AO$93,23,FALSE)</f>
        <v>Genco</v>
      </c>
      <c r="F50" s="39" t="str">
        <f>VLOOKUP($H45,'ITIS - Docenti'!$Y$4:$AO$93,17,FALSE)</f>
        <v>Laurieri</v>
      </c>
      <c r="G50" s="39" t="str">
        <f>VLOOKUP($H45,'ITIS - Docenti'!$AE$4:$AO$93,11,FALSE)</f>
        <v>Laurieri</v>
      </c>
      <c r="H50" s="40" t="str">
        <f>VLOOKUP($H45,'ITIS - Docenti'!$AK$4:$AO$93,5,FALSE)</f>
        <v>Loiudice</v>
      </c>
    </row>
    <row r="51" spans="1:8" ht="50.1" customHeight="1">
      <c r="A51" s="59" t="s">
        <v>11</v>
      </c>
      <c r="B51" s="45" t="s">
        <v>57</v>
      </c>
      <c r="C51" s="2" t="str">
        <f>VLOOKUP($H45,'ITIS - Docenti'!$H$4:$AO$93,34,FALSE)</f>
        <v>Grieco</v>
      </c>
      <c r="D51" s="39" t="str">
        <f>VLOOKUP($H45,'ITIS - Docenti'!$N$4:$AO$93,28,FALSE)</f>
        <v>Scarati</v>
      </c>
      <c r="E51" s="39" t="str">
        <f>VLOOKUP($H45,'ITIS - Docenti'!$T$4:$AO$93,22,FALSE)</f>
        <v>Calia</v>
      </c>
      <c r="F51" s="39" t="str">
        <f>VLOOKUP($H45,'ITIS - Docenti'!$Z$4:$AO$93,16,FALSE)</f>
        <v>Flaccomio</v>
      </c>
      <c r="G51" s="39" t="str">
        <f>VLOOKUP($H45,'ITIS - Docenti'!$AF$4:$AO$93,10,FALSE)</f>
        <v>Caponio</v>
      </c>
      <c r="H51" s="40" t="str">
        <f>VLOOKUP($H45,'ITIS - Docenti'!$AL$4:$AO$93,4,FALSE)</f>
        <v>Incampo</v>
      </c>
    </row>
    <row r="52" spans="1:8" ht="50.1" customHeight="1">
      <c r="A52" s="59" t="s">
        <v>12</v>
      </c>
      <c r="B52" s="45" t="s">
        <v>58</v>
      </c>
      <c r="C52" s="2" t="str">
        <f>VLOOKUP($H45,'ITIS - Docenti'!$I$4:$AO$93,33,FALSE)</f>
        <v>Grieco</v>
      </c>
      <c r="D52" s="39" t="str">
        <f>VLOOKUP($H45,'ITIS - Docenti'!$O$4:$AO$93,27,FALSE)</f>
        <v>Calia</v>
      </c>
      <c r="E52" s="39" t="str">
        <f>VLOOKUP($H45,'ITIS - Docenti'!$U$4:$AO$93,21,FALSE)</f>
        <v>Flaccomio</v>
      </c>
      <c r="F52" s="39" t="str">
        <f>VLOOKUP($H45,'ITIS - Docenti'!$AA$4:$AO$93,15,FALSE)</f>
        <v>Pellegrino</v>
      </c>
      <c r="G52" s="39" t="str">
        <f>VLOOKUP($H45,'ITIS - Docenti'!$AG$4:$AO$93,9,FALSE)</f>
        <v>Grieco</v>
      </c>
      <c r="H52" s="40" t="str">
        <f>VLOOKUP($H45,'ITIS - Docenti'!$AM$4:$AO$93,3,FALSE)</f>
        <v>Scarati</v>
      </c>
    </row>
    <row r="53" spans="1:8" ht="50.1" customHeight="1" thickBot="1">
      <c r="A53" s="60" t="s">
        <v>13</v>
      </c>
      <c r="B53" s="52" t="s">
        <v>59</v>
      </c>
      <c r="C53" s="122" t="str">
        <f>IF(ISNA(VLOOKUP($H45,'ITIS - Docenti'!$J$4:$AO$93,32,FALSE)),"",VLOOKUP($H45,'ITIS - Docenti'!$J$4:$AO$93,32,FALSE))</f>
        <v/>
      </c>
      <c r="D53" s="41" t="str">
        <f>IF(ISNA(VLOOKUP($H45,'ITIS - Docenti'!$P$4:$AO$93,26,FALSE)),"",VLOOKUP($H45,'ITIS - Docenti'!$P$4:$AO$93,26,FALSE))</f>
        <v/>
      </c>
      <c r="E53" s="41" t="str">
        <f>IF(ISNA(VLOOKUP($H45,'ITIS - Docenti'!$V$4:$AO$93,20,FALSE)),"",VLOOKUP($H45,'ITIS - Docenti'!$V$4:$AO$93,20,FALSE))</f>
        <v/>
      </c>
      <c r="F53" s="41" t="str">
        <f>IF(ISNA(VLOOKUP($H45,'ITIS - Docenti'!$AB$4:$AO$93,14,FALSE)),"",VLOOKUP($H45,'ITIS - Docenti'!$AB$4:$AO$93,14,FALSE))</f>
        <v/>
      </c>
      <c r="G53" s="41" t="str">
        <f>IF(ISNA(VLOOKUP($H45,'ITIS - Docenti'!$AH$4:$AO$93,8,FALSE)),"",VLOOKUP($H45,'ITIS - Docenti'!$AH$4:$AO$93,8,FALSE))</f>
        <v/>
      </c>
      <c r="H53" s="125" t="str">
        <f>IF(ISNA(VLOOKUP($H45,'ITIS - Docenti'!$AN$4:$AO$93,2,FALSE)),"",VLOOKUP($H45,'ITIS - Docenti'!$AN$4:$AO$93,2,FALSE))</f>
        <v/>
      </c>
    </row>
    <row r="54" spans="1:8">
      <c r="A54" s="61"/>
      <c r="B54" s="55"/>
    </row>
    <row r="55" spans="1:8" ht="18.75" thickBot="1"/>
    <row r="56" spans="1:8" ht="27">
      <c r="A56" s="236" t="s">
        <v>8</v>
      </c>
      <c r="B56" s="237"/>
      <c r="C56" s="240" t="s">
        <v>60</v>
      </c>
      <c r="D56" s="241"/>
      <c r="E56" s="241"/>
      <c r="F56" s="241"/>
      <c r="G56" s="242"/>
      <c r="H56" s="243" t="s">
        <v>72</v>
      </c>
    </row>
    <row r="57" spans="1:8" ht="27.75" thickBot="1">
      <c r="A57" s="238"/>
      <c r="B57" s="239"/>
      <c r="C57" s="245">
        <f>'ITIS - Docenti'!AJ1</f>
        <v>0</v>
      </c>
      <c r="D57" s="246"/>
      <c r="E57" s="246"/>
      <c r="F57" s="246"/>
      <c r="G57" s="247"/>
      <c r="H57" s="248"/>
    </row>
    <row r="58" spans="1:8" ht="50.1" customHeight="1" thickBot="1">
      <c r="A58" s="58"/>
      <c r="B58" s="57" t="s">
        <v>55</v>
      </c>
      <c r="C58" s="53" t="s">
        <v>2</v>
      </c>
      <c r="D58" s="54" t="s">
        <v>3</v>
      </c>
      <c r="E58" s="54" t="s">
        <v>4</v>
      </c>
      <c r="F58" s="54" t="s">
        <v>5</v>
      </c>
      <c r="G58" s="54" t="s">
        <v>6</v>
      </c>
      <c r="H58" s="51" t="s">
        <v>7</v>
      </c>
    </row>
    <row r="59" spans="1:8" ht="50.1" customHeight="1">
      <c r="A59" s="59" t="s">
        <v>9</v>
      </c>
      <c r="B59" s="45" t="s">
        <v>53</v>
      </c>
      <c r="C59" s="4" t="str">
        <f>VLOOKUP($H56,'ITIS - Docenti'!$E$4:$AO$93,37,FALSE)</f>
        <v>Fratusco</v>
      </c>
      <c r="D59" s="47" t="str">
        <f>VLOOKUP($H56,'ITIS - Docenti'!$K$4:$AO$93,31,FALSE)</f>
        <v>Mongelli</v>
      </c>
      <c r="E59" s="47" t="str">
        <f>VLOOKUP($H56,'ITIS - Docenti'!$Q$4:$AO$93,25,FALSE)</f>
        <v>Fratusco</v>
      </c>
      <c r="F59" s="47" t="str">
        <f>VLOOKUP($H56,'ITIS - Docenti'!$W$4:$AO$93,19,FALSE)</f>
        <v>Fratusco</v>
      </c>
      <c r="G59" s="47" t="str">
        <f>VLOOKUP($H56,'ITIS - Docenti'!$AC$4:$AO$93,13,FALSE)</f>
        <v>Riviello</v>
      </c>
      <c r="H59" s="48" t="str">
        <f>VLOOKUP($H56,'ITIS - Docenti'!$AI$4:$AO$93,7,FALSE)</f>
        <v>Scarati</v>
      </c>
    </row>
    <row r="60" spans="1:8" ht="50.1" customHeight="1">
      <c r="A60" s="59" t="s">
        <v>10</v>
      </c>
      <c r="B60" s="45" t="s">
        <v>54</v>
      </c>
      <c r="C60" s="2" t="str">
        <f>VLOOKUP($H56,'ITIS - Docenti'!$F$4:$AO$93,36,FALSE)</f>
        <v>Calia</v>
      </c>
      <c r="D60" s="39" t="str">
        <f>VLOOKUP($H56,'ITIS - Docenti'!$L$4:$AO$93,30,FALSE)</f>
        <v>Fratusco</v>
      </c>
      <c r="E60" s="39" t="str">
        <f>VLOOKUP($H56,'ITIS - Docenti'!$R$4:$AO$93,24,FALSE)</f>
        <v>Calia</v>
      </c>
      <c r="F60" s="39" t="str">
        <f>VLOOKUP($H56,'ITIS - Docenti'!$X$4:$AO$93,18,FALSE)</f>
        <v>Incampo</v>
      </c>
      <c r="G60" s="39" t="str">
        <f>VLOOKUP($H56,'ITIS - Docenti'!$AD$4:$AO$93,12,FALSE)</f>
        <v>Mongelli</v>
      </c>
      <c r="H60" s="40" t="str">
        <f>VLOOKUP($H56,'ITIS - Docenti'!$AJ$4:$AO$93,6,FALSE)</f>
        <v>Incampo</v>
      </c>
    </row>
    <row r="61" spans="1:8" ht="50.1" customHeight="1">
      <c r="A61" s="59" t="s">
        <v>10</v>
      </c>
      <c r="B61" s="45" t="s">
        <v>56</v>
      </c>
      <c r="C61" s="2" t="str">
        <f>VLOOKUP($H56,'ITIS - Docenti'!$G$4:$AO$93,35,FALSE)</f>
        <v>Genco</v>
      </c>
      <c r="D61" s="39" t="str">
        <f>VLOOKUP($H56,'ITIS - Docenti'!$M$4:$AO$93,29,FALSE)</f>
        <v>Calia</v>
      </c>
      <c r="E61" s="39" t="str">
        <f>VLOOKUP($H56,'ITIS - Docenti'!$S$4:$AO$93,23,FALSE)</f>
        <v>Calia</v>
      </c>
      <c r="F61" s="39" t="str">
        <f>VLOOKUP($H56,'ITIS - Docenti'!$Y$4:$AO$93,17,FALSE)</f>
        <v>Flaccomio</v>
      </c>
      <c r="G61" s="39" t="str">
        <f>VLOOKUP($H56,'ITIS - Docenti'!$AE$4:$AO$93,11,FALSE)</f>
        <v>Calia</v>
      </c>
      <c r="H61" s="40" t="str">
        <f>VLOOKUP($H56,'ITIS - Docenti'!$AK$4:$AO$93,5,FALSE)</f>
        <v>Calia</v>
      </c>
    </row>
    <row r="62" spans="1:8" ht="50.1" customHeight="1">
      <c r="A62" s="59" t="s">
        <v>11</v>
      </c>
      <c r="B62" s="45" t="s">
        <v>57</v>
      </c>
      <c r="C62" s="2" t="str">
        <f>VLOOKUP($H56,'ITIS - Docenti'!$H$4:$AO$93,34,FALSE)</f>
        <v>Riviello</v>
      </c>
      <c r="D62" s="39" t="str">
        <f>VLOOKUP($H56,'ITIS - Docenti'!$N$4:$AO$93,28,FALSE)</f>
        <v>Ciccimarra</v>
      </c>
      <c r="E62" s="39" t="str">
        <f>VLOOKUP($H56,'ITIS - Docenti'!$T$4:$AO$93,22,FALSE)</f>
        <v>Ciccimarra</v>
      </c>
      <c r="F62" s="39" t="str">
        <f>VLOOKUP($H56,'ITIS - Docenti'!$Z$4:$AO$93,16,FALSE)</f>
        <v>Loiudice</v>
      </c>
      <c r="G62" s="39" t="str">
        <f>VLOOKUP($H56,'ITIS - Docenti'!$AF$4:$AO$93,10,FALSE)</f>
        <v>Cariello</v>
      </c>
      <c r="H62" s="40" t="str">
        <f>VLOOKUP($H56,'ITIS - Docenti'!$AL$4:$AO$93,4,FALSE)</f>
        <v>Loiudice</v>
      </c>
    </row>
    <row r="63" spans="1:8" ht="50.1" customHeight="1">
      <c r="A63" s="59" t="s">
        <v>12</v>
      </c>
      <c r="B63" s="45" t="s">
        <v>58</v>
      </c>
      <c r="C63" s="2" t="str">
        <f>VLOOKUP($H56,'ITIS - Docenti'!$I$4:$AO$93,33,FALSE)</f>
        <v>Incampo</v>
      </c>
      <c r="D63" s="39" t="str">
        <f>VLOOKUP($H56,'ITIS - Docenti'!$O$4:$AO$93,27,FALSE)</f>
        <v>Ciccimarra</v>
      </c>
      <c r="E63" s="39" t="str">
        <f>VLOOKUP($H56,'ITIS - Docenti'!$U$4:$AO$93,21,FALSE)</f>
        <v>Cariello</v>
      </c>
      <c r="F63" s="39" t="str">
        <f>VLOOKUP($H56,'ITIS - Docenti'!$AA$4:$AO$93,15,FALSE)</f>
        <v>Riviello</v>
      </c>
      <c r="G63" s="39" t="str">
        <f>VLOOKUP($H56,'ITIS - Docenti'!$AG$4:$AO$93,9,FALSE)</f>
        <v>Fabrizio</v>
      </c>
      <c r="H63" s="40" t="str">
        <f>VLOOKUP($H56,'ITIS - Docenti'!$AM$4:$AO$93,3,FALSE)</f>
        <v>Mongelli</v>
      </c>
    </row>
    <row r="64" spans="1:8" ht="50.1" customHeight="1" thickBot="1">
      <c r="A64" s="60" t="s">
        <v>13</v>
      </c>
      <c r="B64" s="52" t="s">
        <v>59</v>
      </c>
      <c r="C64" s="122" t="str">
        <f>IF(ISNA(VLOOKUP($H56,'ITIS - Docenti'!$J$4:$AO$93,32,FALSE)),"",VLOOKUP($H56,'ITIS - Docenti'!$J$4:$AO$93,32,FALSE))</f>
        <v/>
      </c>
      <c r="D64" s="41" t="str">
        <f>IF(ISNA(VLOOKUP($H56,'ITIS - Docenti'!$P$4:$AO$93,26,FALSE)),"",VLOOKUP($H56,'ITIS - Docenti'!$P$4:$AO$93,26,FALSE))</f>
        <v/>
      </c>
      <c r="E64" s="41" t="str">
        <f>IF(ISNA(VLOOKUP($H56,'ITIS - Docenti'!$V$4:$AO$93,20,FALSE)),"",VLOOKUP($H56,'ITIS - Docenti'!$V$4:$AO$93,20,FALSE))</f>
        <v/>
      </c>
      <c r="F64" s="41" t="str">
        <f>IF(ISNA(VLOOKUP($H56,'ITIS - Docenti'!$AB$4:$AO$93,14,FALSE)),"",VLOOKUP($H56,'ITIS - Docenti'!$AB$4:$AO$93,14,FALSE))</f>
        <v/>
      </c>
      <c r="G64" s="41" t="str">
        <f>IF(ISNA(VLOOKUP($H56,'ITIS - Docenti'!$AH$4:$AO$93,8,FALSE)),"",VLOOKUP($H56,'ITIS - Docenti'!$AH$4:$AO$93,8,FALSE))</f>
        <v/>
      </c>
      <c r="H64" s="125" t="str">
        <f>IF(ISNA(VLOOKUP($H56,'ITIS - Docenti'!$AN$4:$AO$93,2,FALSE)),"",VLOOKUP($H56,'ITIS - Docenti'!$AN$4:$AO$93,2,FALSE))</f>
        <v/>
      </c>
    </row>
    <row r="66" spans="1:8" ht="18.75" thickBot="1"/>
    <row r="67" spans="1:8" ht="27">
      <c r="A67" s="236" t="s">
        <v>8</v>
      </c>
      <c r="B67" s="237"/>
      <c r="C67" s="240" t="s">
        <v>60</v>
      </c>
      <c r="D67" s="241"/>
      <c r="E67" s="241"/>
      <c r="F67" s="241"/>
      <c r="G67" s="242"/>
      <c r="H67" s="243" t="s">
        <v>74</v>
      </c>
    </row>
    <row r="68" spans="1:8" ht="27.75" thickBot="1">
      <c r="A68" s="238"/>
      <c r="B68" s="239"/>
      <c r="C68" s="245">
        <f>'ITIS - Docenti'!AJ1</f>
        <v>0</v>
      </c>
      <c r="D68" s="246"/>
      <c r="E68" s="246"/>
      <c r="F68" s="246"/>
      <c r="G68" s="247"/>
      <c r="H68" s="248"/>
    </row>
    <row r="69" spans="1:8" ht="21" thickBot="1">
      <c r="A69" s="58"/>
      <c r="B69" s="57" t="s">
        <v>55</v>
      </c>
      <c r="C69" s="53" t="s">
        <v>2</v>
      </c>
      <c r="D69" s="54" t="s">
        <v>3</v>
      </c>
      <c r="E69" s="54" t="s">
        <v>4</v>
      </c>
      <c r="F69" s="54" t="s">
        <v>5</v>
      </c>
      <c r="G69" s="54" t="s">
        <v>6</v>
      </c>
      <c r="H69" s="51" t="s">
        <v>7</v>
      </c>
    </row>
    <row r="70" spans="1:8" ht="50.1" customHeight="1">
      <c r="A70" s="59" t="s">
        <v>9</v>
      </c>
      <c r="B70" s="45" t="s">
        <v>53</v>
      </c>
      <c r="C70" s="4" t="str">
        <f>VLOOKUP($H67,'ITIS - Docenti'!$E$4:$AO$93,37,FALSE)</f>
        <v>Riviello</v>
      </c>
      <c r="D70" s="47" t="str">
        <f>VLOOKUP($H67,'ITIS - Docenti'!$K$4:$AO$93,31,FALSE)</f>
        <v>PerrucciF</v>
      </c>
      <c r="E70" s="47" t="str">
        <f>VLOOKUP($H67,'ITIS - Docenti'!$Q$4:$AO$93,25,FALSE)</f>
        <v>Cariello</v>
      </c>
      <c r="F70" s="47" t="str">
        <f>VLOOKUP($H67,'ITIS - Docenti'!$W$4:$AO$93,19,FALSE)</f>
        <v>Caponio</v>
      </c>
      <c r="G70" s="47" t="str">
        <f>VLOOKUP($H67,'ITIS - Docenti'!$AC$4:$AO$93,13,FALSE)</f>
        <v>Cariello</v>
      </c>
      <c r="H70" s="48" t="str">
        <f>VLOOKUP($H67,'ITIS - Docenti'!$AI$4:$AO$93,7,FALSE)</f>
        <v>Simone</v>
      </c>
    </row>
    <row r="71" spans="1:8" ht="50.1" customHeight="1">
      <c r="A71" s="59" t="s">
        <v>10</v>
      </c>
      <c r="B71" s="45" t="s">
        <v>54</v>
      </c>
      <c r="C71" s="2" t="str">
        <f>VLOOKUP($H67,'ITIS - Docenti'!$F$4:$AO$93,36,FALSE)</f>
        <v>Scarati</v>
      </c>
      <c r="D71" s="39" t="str">
        <f>VLOOKUP($H67,'ITIS - Docenti'!$L$4:$AO$93,30,FALSE)</f>
        <v>Lopedota</v>
      </c>
      <c r="E71" s="39" t="str">
        <f>VLOOKUP($H67,'ITIS - Docenti'!$R$4:$AO$93,24,FALSE)</f>
        <v>Langerano</v>
      </c>
      <c r="F71" s="39" t="str">
        <f>VLOOKUP($H67,'ITIS - Docenti'!$X$4:$AO$93,18,FALSE)</f>
        <v>Riviello</v>
      </c>
      <c r="G71" s="39" t="str">
        <f>VLOOKUP($H67,'ITIS - Docenti'!$AD$4:$AO$93,12,FALSE)</f>
        <v>Langerano</v>
      </c>
      <c r="H71" s="40" t="str">
        <f>VLOOKUP($H67,'ITIS - Docenti'!$AJ$4:$AO$93,6,FALSE)</f>
        <v>Simone</v>
      </c>
    </row>
    <row r="72" spans="1:8" ht="50.1" customHeight="1">
      <c r="A72" s="59" t="s">
        <v>10</v>
      </c>
      <c r="B72" s="45" t="s">
        <v>56</v>
      </c>
      <c r="C72" s="2" t="str">
        <f>VLOOKUP($H67,'ITIS - Docenti'!$G$4:$AO$93,35,FALSE)</f>
        <v>Loporcaro</v>
      </c>
      <c r="D72" s="39" t="str">
        <f>VLOOKUP($H67,'ITIS - Docenti'!$M$4:$AO$93,29,FALSE)</f>
        <v>Scarati</v>
      </c>
      <c r="E72" s="39" t="str">
        <f>VLOOKUP($H67,'ITIS - Docenti'!$S$4:$AO$93,23,FALSE)</f>
        <v>Langerano</v>
      </c>
      <c r="F72" s="39" t="e">
        <f>VLOOKUP($H67,'ITIS - Docenti'!$Y$4:$AO$93,17,FALSE)</f>
        <v>#N/A</v>
      </c>
      <c r="G72" s="39" t="str">
        <f>VLOOKUP($H67,'ITIS - Docenti'!$AE$4:$AO$93,11,FALSE)</f>
        <v>PerrucciF</v>
      </c>
      <c r="H72" s="40" t="str">
        <f>VLOOKUP($H67,'ITIS - Docenti'!$AK$4:$AO$93,5,FALSE)</f>
        <v>Genco</v>
      </c>
    </row>
    <row r="73" spans="1:8" ht="50.1" customHeight="1">
      <c r="A73" s="59" t="s">
        <v>11</v>
      </c>
      <c r="B73" s="45" t="s">
        <v>57</v>
      </c>
      <c r="C73" s="2" t="str">
        <f>VLOOKUP($H67,'ITIS - Docenti'!$H$4:$AO$93,34,FALSE)</f>
        <v>Fabrizio</v>
      </c>
      <c r="D73" s="39" t="str">
        <f>VLOOKUP($H67,'ITIS - Docenti'!$N$4:$AO$93,28,FALSE)</f>
        <v>Niglio</v>
      </c>
      <c r="E73" s="39" t="str">
        <f>VLOOKUP($H67,'ITIS - Docenti'!$T$4:$AO$93,22,FALSE)</f>
        <v>PerrucciF</v>
      </c>
      <c r="F73" s="39" t="str">
        <f>VLOOKUP($H67,'ITIS - Docenti'!$Z$4:$AO$93,16,FALSE)</f>
        <v>PerrucciF</v>
      </c>
      <c r="G73" s="39" t="str">
        <f>VLOOKUP($H67,'ITIS - Docenti'!$AF$4:$AO$93,10,FALSE)</f>
        <v>Niglio</v>
      </c>
      <c r="H73" s="40" t="e">
        <f>VLOOKUP($H67,'ITIS - Docenti'!$AL$4:$AO$93,4,FALSE)</f>
        <v>#N/A</v>
      </c>
    </row>
    <row r="74" spans="1:8" ht="50.1" customHeight="1">
      <c r="A74" s="59" t="s">
        <v>12</v>
      </c>
      <c r="B74" s="45" t="s">
        <v>58</v>
      </c>
      <c r="C74" s="2" t="str">
        <f>VLOOKUP($H67,'ITIS - Docenti'!$I$4:$AO$93,33,FALSE)</f>
        <v>Lopedota</v>
      </c>
      <c r="D74" s="39" t="str">
        <f>VLOOKUP($H67,'ITIS - Docenti'!$O$4:$AO$93,27,FALSE)</f>
        <v>Langerano</v>
      </c>
      <c r="E74" s="39" t="str">
        <f>VLOOKUP($H67,'ITIS - Docenti'!$U$4:$AO$93,21,FALSE)</f>
        <v>Riviello</v>
      </c>
      <c r="F74" s="39" t="str">
        <f>VLOOKUP($H67,'ITIS - Docenti'!$AA$4:$AO$93,15,FALSE)</f>
        <v>Niglio</v>
      </c>
      <c r="G74" s="39" t="str">
        <f>VLOOKUP($H67,'ITIS - Docenti'!$AG$4:$AO$93,9,FALSE)</f>
        <v>Caponio</v>
      </c>
      <c r="H74" s="40" t="e">
        <f>VLOOKUP($H67,'ITIS - Docenti'!$AM$4:$AO$93,3,FALSE)</f>
        <v>#N/A</v>
      </c>
    </row>
    <row r="75" spans="1:8" ht="50.1" customHeight="1" thickBot="1">
      <c r="A75" s="60" t="s">
        <v>13</v>
      </c>
      <c r="B75" s="52" t="s">
        <v>59</v>
      </c>
      <c r="C75" s="122" t="str">
        <f>IF(ISNA(VLOOKUP($H67,'ITIS - Docenti'!$J$4:$AO$93,32,FALSE)),"",VLOOKUP($H67,'ITIS - Docenti'!$J$4:$AO$93,32,FALSE))</f>
        <v/>
      </c>
      <c r="D75" s="41" t="str">
        <f>IF(ISNA(VLOOKUP($H67,'ITIS - Docenti'!$P$4:$AO$93,26,FALSE)),"",VLOOKUP($H67,'ITIS - Docenti'!$P$4:$AO$93,26,FALSE))</f>
        <v/>
      </c>
      <c r="E75" s="41" t="str">
        <f>IF(ISNA(VLOOKUP($H67,'ITIS - Docenti'!$V$4:$AO$93,20,FALSE)),"",VLOOKUP($H67,'ITIS - Docenti'!$V$4:$AO$93,20,FALSE))</f>
        <v/>
      </c>
      <c r="F75" s="41" t="str">
        <f>IF(ISNA(VLOOKUP($H67,'ITIS - Docenti'!$AB$4:$AO$93,14,FALSE)),"",VLOOKUP($H67,'ITIS - Docenti'!$AB$4:$AO$93,14,FALSE))</f>
        <v/>
      </c>
      <c r="G75" s="41" t="str">
        <f>IF(ISNA(VLOOKUP($H67,'ITIS - Docenti'!$AH$4:$AO$93,8,FALSE)),"",VLOOKUP($H67,'ITIS - Docenti'!$AH$4:$AO$93,8,FALSE))</f>
        <v/>
      </c>
      <c r="H75" s="125" t="str">
        <f>IF(ISNA(VLOOKUP($H67,'ITIS - Docenti'!$AN$4:$AO$93,2,FALSE)),"",VLOOKUP($H67,'ITIS - Docenti'!$AN$4:$AO$93,2,FALSE))</f>
        <v/>
      </c>
    </row>
    <row r="76" spans="1:8">
      <c r="A76" s="61"/>
      <c r="B76" s="55"/>
      <c r="C76" s="38"/>
      <c r="D76" s="38"/>
      <c r="E76" s="38"/>
      <c r="F76" s="38"/>
      <c r="G76" s="38"/>
      <c r="H76" s="38"/>
    </row>
    <row r="77" spans="1:8" ht="18.75" thickBot="1"/>
    <row r="78" spans="1:8" ht="27">
      <c r="A78" s="236" t="s">
        <v>8</v>
      </c>
      <c r="B78" s="237"/>
      <c r="C78" s="240" t="s">
        <v>60</v>
      </c>
      <c r="D78" s="241"/>
      <c r="E78" s="241"/>
      <c r="F78" s="241"/>
      <c r="G78" s="242"/>
      <c r="H78" s="243" t="s">
        <v>73</v>
      </c>
    </row>
    <row r="79" spans="1:8" ht="27.75" thickBot="1">
      <c r="A79" s="238"/>
      <c r="B79" s="239"/>
      <c r="C79" s="245">
        <f>'ITIS - Docenti'!AJ1</f>
        <v>0</v>
      </c>
      <c r="D79" s="246"/>
      <c r="E79" s="246"/>
      <c r="F79" s="246"/>
      <c r="G79" s="247"/>
      <c r="H79" s="248"/>
    </row>
    <row r="80" spans="1:8" ht="50.1" customHeight="1" thickBot="1">
      <c r="A80" s="58"/>
      <c r="B80" s="57" t="s">
        <v>55</v>
      </c>
      <c r="C80" s="53" t="s">
        <v>2</v>
      </c>
      <c r="D80" s="54" t="s">
        <v>3</v>
      </c>
      <c r="E80" s="54" t="s">
        <v>4</v>
      </c>
      <c r="F80" s="54" t="s">
        <v>5</v>
      </c>
      <c r="G80" s="54" t="s">
        <v>6</v>
      </c>
      <c r="H80" s="51" t="s">
        <v>7</v>
      </c>
    </row>
    <row r="81" spans="1:8" ht="50.1" customHeight="1">
      <c r="A81" s="59" t="s">
        <v>9</v>
      </c>
      <c r="B81" s="45" t="s">
        <v>53</v>
      </c>
      <c r="C81" s="4" t="str">
        <f>VLOOKUP($H78,'ITIS - Docenti'!$E$4:$AO$93,37,FALSE)</f>
        <v>Calia</v>
      </c>
      <c r="D81" s="47" t="str">
        <f>VLOOKUP($H78,'ITIS - Docenti'!$K$4:$AO$93,31,FALSE)</f>
        <v>Calia</v>
      </c>
      <c r="E81" s="47" t="str">
        <f>VLOOKUP($H78,'ITIS - Docenti'!$Q$4:$AO$93,25,FALSE)</f>
        <v>Calia</v>
      </c>
      <c r="F81" s="47" t="str">
        <f>VLOOKUP($H78,'ITIS - Docenti'!$W$4:$AO$93,19,FALSE)</f>
        <v>Loporcaro</v>
      </c>
      <c r="G81" s="47" t="str">
        <f>VLOOKUP($H78,'ITIS - Docenti'!$AC$4:$AO$93,13,FALSE)</f>
        <v>Simone</v>
      </c>
      <c r="H81" s="48" t="str">
        <f>VLOOKUP($H78,'ITIS - Docenti'!$AI$4:$AO$93,7,FALSE)</f>
        <v>Calia</v>
      </c>
    </row>
    <row r="82" spans="1:8" ht="50.1" customHeight="1">
      <c r="A82" s="59" t="s">
        <v>10</v>
      </c>
      <c r="B82" s="45" t="s">
        <v>54</v>
      </c>
      <c r="C82" s="2" t="str">
        <f>VLOOKUP($H78,'ITIS - Docenti'!$F$4:$AO$93,36,FALSE)</f>
        <v>Fratusco</v>
      </c>
      <c r="D82" s="39" t="str">
        <f>VLOOKUP($H78,'ITIS - Docenti'!$L$4:$AO$93,30,FALSE)</f>
        <v>Calia</v>
      </c>
      <c r="E82" s="39" t="str">
        <f>VLOOKUP($H78,'ITIS - Docenti'!$R$4:$AO$93,24,FALSE)</f>
        <v>Ciccimarra</v>
      </c>
      <c r="F82" s="39" t="str">
        <f>VLOOKUP($H78,'ITIS - Docenti'!$X$4:$AO$93,18,FALSE)</f>
        <v>Fratusco</v>
      </c>
      <c r="G82" s="39" t="str">
        <f>VLOOKUP($H78,'ITIS - Docenti'!$AD$4:$AO$93,12,FALSE)</f>
        <v>Riviello</v>
      </c>
      <c r="H82" s="40" t="str">
        <f>VLOOKUP($H78,'ITIS - Docenti'!$AJ$4:$AO$93,6,FALSE)</f>
        <v>Scarati</v>
      </c>
    </row>
    <row r="83" spans="1:8" ht="50.1" customHeight="1">
      <c r="A83" s="59" t="s">
        <v>10</v>
      </c>
      <c r="B83" s="45" t="s">
        <v>56</v>
      </c>
      <c r="C83" s="2" t="str">
        <f>VLOOKUP($H78,'ITIS - Docenti'!$G$4:$AO$93,35,FALSE)</f>
        <v>Lopedota</v>
      </c>
      <c r="D83" s="39" t="str">
        <f>VLOOKUP($H78,'ITIS - Docenti'!$M$4:$AO$93,29,FALSE)</f>
        <v>Fratusco</v>
      </c>
      <c r="E83" s="39" t="str">
        <f>VLOOKUP($H78,'ITIS - Docenti'!$S$4:$AO$93,23,FALSE)</f>
        <v>Riviello</v>
      </c>
      <c r="F83" s="39" t="str">
        <f>VLOOKUP($H78,'ITIS - Docenti'!$Y$4:$AO$93,17,FALSE)</f>
        <v>Lopedota</v>
      </c>
      <c r="G83" s="39" t="str">
        <f>VLOOKUP($H78,'ITIS - Docenti'!$AE$4:$AO$93,11,FALSE)</f>
        <v>Cariello</v>
      </c>
      <c r="H83" s="40" t="str">
        <f>VLOOKUP($H78,'ITIS - Docenti'!$AK$4:$AO$93,5,FALSE)</f>
        <v>Simone</v>
      </c>
    </row>
    <row r="84" spans="1:8" ht="50.1" customHeight="1">
      <c r="A84" s="59" t="s">
        <v>11</v>
      </c>
      <c r="B84" s="45" t="s">
        <v>57</v>
      </c>
      <c r="C84" s="2" t="str">
        <f>VLOOKUP($H78,'ITIS - Docenti'!$H$4:$AO$93,34,FALSE)</f>
        <v>Niglio</v>
      </c>
      <c r="D84" s="39" t="str">
        <f>VLOOKUP($H78,'ITIS - Docenti'!$N$4:$AO$93,28,FALSE)</f>
        <v>Riviello</v>
      </c>
      <c r="E84" s="39" t="str">
        <f>VLOOKUP($H78,'ITIS - Docenti'!$T$4:$AO$93,22,FALSE)</f>
        <v>Simone</v>
      </c>
      <c r="F84" s="39" t="str">
        <f>VLOOKUP($H78,'ITIS - Docenti'!$Z$4:$AO$93,16,FALSE)</f>
        <v>Niglio</v>
      </c>
      <c r="G84" s="39" t="str">
        <f>VLOOKUP($H78,'ITIS - Docenti'!$AF$4:$AO$93,10,FALSE)</f>
        <v>Genco</v>
      </c>
      <c r="H84" s="40" t="e">
        <f>VLOOKUP($H78,'ITIS - Docenti'!$AL$4:$AO$93,4,FALSE)</f>
        <v>#N/A</v>
      </c>
    </row>
    <row r="85" spans="1:8" ht="50.1" customHeight="1">
      <c r="A85" s="59" t="s">
        <v>12</v>
      </c>
      <c r="B85" s="45" t="s">
        <v>58</v>
      </c>
      <c r="C85" s="2" t="str">
        <f>VLOOKUP($H78,'ITIS - Docenti'!$I$4:$AO$93,33,FALSE)</f>
        <v>Loporcaro</v>
      </c>
      <c r="D85" s="39" t="str">
        <f>VLOOKUP($H78,'ITIS - Docenti'!$O$4:$AO$93,27,FALSE)</f>
        <v>Niglio</v>
      </c>
      <c r="E85" s="39" t="str">
        <f>VLOOKUP($H78,'ITIS - Docenti'!$U$4:$AO$93,21,FALSE)</f>
        <v>Scarati</v>
      </c>
      <c r="F85" s="39" t="str">
        <f>VLOOKUP($H78,'ITIS - Docenti'!$AA$4:$AO$93,15,FALSE)</f>
        <v>Ciccimarra</v>
      </c>
      <c r="G85" s="39" t="str">
        <f>VLOOKUP($H78,'ITIS - Docenti'!$AG$4:$AO$93,9,FALSE)</f>
        <v>Calia</v>
      </c>
      <c r="H85" s="40" t="e">
        <f>VLOOKUP($H78,'ITIS - Docenti'!$AM$4:$AO$93,3,FALSE)</f>
        <v>#N/A</v>
      </c>
    </row>
    <row r="86" spans="1:8" ht="50.1" customHeight="1" thickBot="1">
      <c r="A86" s="60" t="s">
        <v>13</v>
      </c>
      <c r="B86" s="52" t="s">
        <v>59</v>
      </c>
      <c r="C86" s="122" t="str">
        <f>IF(ISNA(VLOOKUP($H78,'ITIS - Docenti'!$J$4:$AO$93,32,FALSE)),"",VLOOKUP($H78,'ITIS - Docenti'!$J$4:$AO$93,32,FALSE))</f>
        <v/>
      </c>
      <c r="D86" s="41" t="str">
        <f>IF(ISNA(VLOOKUP($H78,'ITIS - Docenti'!$P$4:$AO$93,26,FALSE)),"",VLOOKUP($H78,'ITIS - Docenti'!$P$4:$AO$93,26,FALSE))</f>
        <v/>
      </c>
      <c r="E86" s="41" t="str">
        <f>IF(ISNA(VLOOKUP($H78,'ITIS - Docenti'!$V$4:$AO$93,20,FALSE)),"",VLOOKUP($H78,'ITIS - Docenti'!$V$4:$AO$93,20,FALSE))</f>
        <v/>
      </c>
      <c r="F86" s="41" t="str">
        <f>IF(ISNA(VLOOKUP($H78,'ITIS - Docenti'!$AB$4:$AO$93,14,FALSE)),"",VLOOKUP($H78,'ITIS - Docenti'!$AB$4:$AO$93,14,FALSE))</f>
        <v/>
      </c>
      <c r="G86" s="41" t="str">
        <f>IF(ISNA(VLOOKUP($H78,'ITIS - Docenti'!$AH$4:$AO$93,8,FALSE)),"",VLOOKUP($H78,'ITIS - Docenti'!$AH$4:$AO$93,8,FALSE))</f>
        <v/>
      </c>
      <c r="H86" s="125" t="str">
        <f>IF(ISNA(VLOOKUP($H78,'ITIS - Docenti'!$AN$4:$AO$93,2,FALSE)),"",VLOOKUP($H78,'ITIS - Docenti'!$AN$4:$AO$93,2,FALSE))</f>
        <v/>
      </c>
    </row>
    <row r="88" spans="1:8" ht="18.75" thickBot="1"/>
    <row r="89" spans="1:8" ht="27">
      <c r="A89" s="236" t="s">
        <v>8</v>
      </c>
      <c r="B89" s="237"/>
      <c r="C89" s="240" t="s">
        <v>60</v>
      </c>
      <c r="D89" s="241"/>
      <c r="E89" s="241"/>
      <c r="F89" s="241"/>
      <c r="G89" s="242"/>
      <c r="H89" s="243" t="s">
        <v>116</v>
      </c>
    </row>
    <row r="90" spans="1:8" ht="27.75" thickBot="1">
      <c r="A90" s="238"/>
      <c r="B90" s="239"/>
      <c r="C90" s="245">
        <f>'ITIS - Docenti'!AJ1</f>
        <v>0</v>
      </c>
      <c r="D90" s="246"/>
      <c r="E90" s="246"/>
      <c r="F90" s="246"/>
      <c r="G90" s="247"/>
      <c r="H90" s="248"/>
    </row>
    <row r="91" spans="1:8" ht="30.75" thickBot="1">
      <c r="A91" s="135"/>
      <c r="B91" s="136"/>
      <c r="C91" s="123"/>
      <c r="D91" s="124"/>
      <c r="E91" s="124"/>
      <c r="F91" s="124"/>
      <c r="G91" s="124"/>
      <c r="H91" s="137" t="s">
        <v>155</v>
      </c>
    </row>
    <row r="92" spans="1:8" ht="50.1" customHeight="1" thickBot="1">
      <c r="A92" s="58"/>
      <c r="B92" s="57" t="s">
        <v>55</v>
      </c>
      <c r="C92" s="53" t="s">
        <v>2</v>
      </c>
      <c r="D92" s="54" t="s">
        <v>3</v>
      </c>
      <c r="E92" s="54" t="s">
        <v>4</v>
      </c>
      <c r="F92" s="54" t="s">
        <v>5</v>
      </c>
      <c r="G92" s="54" t="s">
        <v>6</v>
      </c>
      <c r="H92" s="51" t="s">
        <v>7</v>
      </c>
    </row>
    <row r="93" spans="1:8" ht="50.1" customHeight="1">
      <c r="A93" s="59" t="s">
        <v>9</v>
      </c>
      <c r="B93" s="45" t="s">
        <v>53</v>
      </c>
      <c r="C93" s="4" t="str">
        <f>VLOOKUP($H89,'ITIS - Docenti'!$E$4:$AO$93,37,FALSE)</f>
        <v>Regina</v>
      </c>
      <c r="D93" s="47" t="str">
        <f>VLOOKUP($H89,'ITIS - Docenti'!$K$4:$AO$93,31,FALSE)</f>
        <v>Regina</v>
      </c>
      <c r="E93" s="47" t="str">
        <f>VLOOKUP($H89,'ITIS - Docenti'!$Q$4:$AO$93,25,FALSE)</f>
        <v>Lopedota</v>
      </c>
      <c r="F93" s="47" t="str">
        <f>VLOOKUP($H89,'ITIS - Docenti'!$W$4:$AO$93,19,FALSE)</f>
        <v>Moramarco A</v>
      </c>
      <c r="G93" s="47" t="str">
        <f>VLOOKUP($H89,'ITIS - Docenti'!$AC$4:$AO$93,13,FALSE)</f>
        <v>Regina</v>
      </c>
      <c r="H93" s="48" t="s">
        <v>107</v>
      </c>
    </row>
    <row r="94" spans="1:8" ht="50.1" customHeight="1">
      <c r="A94" s="59" t="s">
        <v>10</v>
      </c>
      <c r="B94" s="45" t="s">
        <v>54</v>
      </c>
      <c r="C94" s="2" t="str">
        <f>VLOOKUP($H89,'ITIS - Docenti'!$F$4:$AO$93,36,FALSE)</f>
        <v>Regina</v>
      </c>
      <c r="D94" s="39" t="str">
        <f>VLOOKUP($H89,'ITIS - Docenti'!$L$4:$AO$93,30,FALSE)</f>
        <v>Moramarco A</v>
      </c>
      <c r="E94" s="39" t="str">
        <f>VLOOKUP($H89,'ITIS - Docenti'!$R$4:$AO$93,24,FALSE)</f>
        <v>Genco</v>
      </c>
      <c r="F94" s="39" t="s">
        <v>134</v>
      </c>
      <c r="G94" s="39" t="s">
        <v>97</v>
      </c>
      <c r="H94" s="40" t="s">
        <v>107</v>
      </c>
    </row>
    <row r="95" spans="1:8" ht="50.1" customHeight="1">
      <c r="A95" s="59" t="s">
        <v>10</v>
      </c>
      <c r="B95" s="45" t="s">
        <v>56</v>
      </c>
      <c r="C95" s="2" t="str">
        <f>VLOOKUP($H89,'ITIS - Docenti'!$G$4:$AO$93,35,FALSE)</f>
        <v>Moramarco A</v>
      </c>
      <c r="D95" s="39" t="s">
        <v>107</v>
      </c>
      <c r="E95" s="39" t="s">
        <v>97</v>
      </c>
      <c r="F95" s="39" t="s">
        <v>150</v>
      </c>
      <c r="G95" s="39" t="s">
        <v>107</v>
      </c>
      <c r="H95" s="40" t="str">
        <f>VLOOKUP($H89,'ITIS - Docenti'!$AK$4:$AO$93,5,FALSE)</f>
        <v>Regina</v>
      </c>
    </row>
    <row r="96" spans="1:8" ht="50.1" customHeight="1">
      <c r="A96" s="59" t="s">
        <v>11</v>
      </c>
      <c r="B96" s="45" t="s">
        <v>57</v>
      </c>
      <c r="C96" s="2" t="s">
        <v>134</v>
      </c>
      <c r="D96" s="39" t="s">
        <v>97</v>
      </c>
      <c r="E96" s="39" t="s">
        <v>97</v>
      </c>
      <c r="F96" s="39" t="s">
        <v>150</v>
      </c>
      <c r="G96" s="39" t="str">
        <f>VLOOKUP($H89,'ITIS - Docenti'!$AF$4:$AO$93,10,FALSE)</f>
        <v>Lopedota</v>
      </c>
      <c r="H96" s="40" t="str">
        <f>VLOOKUP($H89,'ITIS - Docenti'!$AL$4:$AO$93,4,FALSE)</f>
        <v>Regina</v>
      </c>
    </row>
    <row r="97" spans="1:8" ht="50.1" customHeight="1">
      <c r="A97" s="59" t="s">
        <v>12</v>
      </c>
      <c r="B97" s="45" t="s">
        <v>58</v>
      </c>
      <c r="C97" s="2" t="s">
        <v>134</v>
      </c>
      <c r="D97" s="39" t="s">
        <v>97</v>
      </c>
      <c r="E97" s="39" t="str">
        <f>VLOOKUP($H89,'ITIS - Docenti'!$U$4:$AO$93,21,FALSE)</f>
        <v>Oliva</v>
      </c>
      <c r="F97" s="39" t="s">
        <v>97</v>
      </c>
      <c r="G97" s="39" t="str">
        <f>VLOOKUP($H89,'ITIS - Docenti'!$AG$4:$AO$93,9,FALSE)</f>
        <v>Moramarco A</v>
      </c>
      <c r="H97" s="40" t="str">
        <f>VLOOKUP($H89,'ITIS - Docenti'!$AM$4:$AO$93,3,FALSE)</f>
        <v>Oliva</v>
      </c>
    </row>
    <row r="98" spans="1:8" ht="50.1" customHeight="1" thickBot="1">
      <c r="A98" s="60" t="s">
        <v>13</v>
      </c>
      <c r="B98" s="52" t="s">
        <v>59</v>
      </c>
      <c r="C98" s="122" t="str">
        <f>IF(ISNA(VLOOKUP($H89,'ITIS - Docenti'!$J$4:$AO$93,32,FALSE)),"",VLOOKUP($H89,'ITIS - Docenti'!$J$4:$AO$93,32,FALSE))</f>
        <v/>
      </c>
      <c r="D98" s="41" t="s">
        <v>97</v>
      </c>
      <c r="E98" s="41" t="str">
        <f>IF(ISNA(VLOOKUP($H89,'ITIS - Docenti'!$V$4:$AO$93,20,FALSE)),"",VLOOKUP($H89,'ITIS - Docenti'!$V$4:$AO$93,20,FALSE))</f>
        <v/>
      </c>
      <c r="F98" s="41" t="str">
        <f>IF(ISNA(VLOOKUP($H89,'ITIS - Docenti'!$AB$4:$AO$93,14,FALSE)),"",VLOOKUP($H89,'ITIS - Docenti'!$AB$4:$AO$93,14,FALSE))</f>
        <v/>
      </c>
      <c r="G98" s="41" t="str">
        <f>IF(ISNA(VLOOKUP($H89,'ITIS - Docenti'!$AH$4:$AO$93,8,FALSE)),"",VLOOKUP($H89,'ITIS - Docenti'!$AH$4:$AO$93,8,FALSE))</f>
        <v/>
      </c>
      <c r="H98" s="125" t="str">
        <f>IF(ISNA(VLOOKUP($H89,'ITIS - Docenti'!$AN$4:$AO$93,2,FALSE)),"",VLOOKUP($H89,'ITIS - Docenti'!$AN$4:$AO$93,2,FALSE))</f>
        <v/>
      </c>
    </row>
    <row r="99" spans="1:8">
      <c r="A99" s="61"/>
      <c r="B99" s="55"/>
    </row>
    <row r="100" spans="1:8" ht="18.75" thickBot="1"/>
    <row r="101" spans="1:8" ht="27">
      <c r="A101" s="236" t="s">
        <v>8</v>
      </c>
      <c r="B101" s="237"/>
      <c r="C101" s="240" t="s">
        <v>60</v>
      </c>
      <c r="D101" s="241"/>
      <c r="E101" s="241"/>
      <c r="F101" s="241"/>
      <c r="G101" s="242"/>
      <c r="H101" s="243" t="s">
        <v>116</v>
      </c>
    </row>
    <row r="102" spans="1:8" ht="27.75" thickBot="1">
      <c r="A102" s="238"/>
      <c r="B102" s="239"/>
      <c r="C102" s="245">
        <f>'ITIS - Docenti'!AJ1</f>
        <v>0</v>
      </c>
      <c r="D102" s="246"/>
      <c r="E102" s="246"/>
      <c r="F102" s="246"/>
      <c r="G102" s="247"/>
      <c r="H102" s="248"/>
    </row>
    <row r="103" spans="1:8" ht="30.75" thickBot="1">
      <c r="A103" s="135"/>
      <c r="B103" s="136"/>
      <c r="C103" s="123"/>
      <c r="D103" s="124"/>
      <c r="E103" s="124"/>
      <c r="F103" s="124"/>
      <c r="G103" s="124"/>
      <c r="H103" s="137" t="s">
        <v>157</v>
      </c>
    </row>
    <row r="104" spans="1:8" ht="50.1" customHeight="1" thickBot="1">
      <c r="A104" s="58"/>
      <c r="B104" s="57" t="s">
        <v>55</v>
      </c>
      <c r="C104" s="53" t="s">
        <v>2</v>
      </c>
      <c r="D104" s="54" t="s">
        <v>3</v>
      </c>
      <c r="E104" s="54" t="s">
        <v>4</v>
      </c>
      <c r="F104" s="54" t="s">
        <v>5</v>
      </c>
      <c r="G104" s="54" t="s">
        <v>6</v>
      </c>
      <c r="H104" s="51" t="s">
        <v>7</v>
      </c>
    </row>
    <row r="105" spans="1:8" ht="50.1" customHeight="1">
      <c r="A105" s="59" t="s">
        <v>9</v>
      </c>
      <c r="B105" s="45" t="s">
        <v>53</v>
      </c>
      <c r="C105" s="4" t="s">
        <v>126</v>
      </c>
      <c r="D105" s="47" t="s">
        <v>126</v>
      </c>
      <c r="E105" s="47" t="s">
        <v>113</v>
      </c>
      <c r="F105" s="47" t="s">
        <v>147</v>
      </c>
      <c r="G105" s="47" t="s">
        <v>126</v>
      </c>
      <c r="H105" s="48" t="s">
        <v>156</v>
      </c>
    </row>
    <row r="106" spans="1:8" ht="50.1" customHeight="1">
      <c r="A106" s="59" t="s">
        <v>10</v>
      </c>
      <c r="B106" s="45" t="s">
        <v>54</v>
      </c>
      <c r="C106" s="2" t="s">
        <v>126</v>
      </c>
      <c r="D106" s="39" t="s">
        <v>147</v>
      </c>
      <c r="E106" s="39" t="s">
        <v>105</v>
      </c>
      <c r="F106" s="39" t="s">
        <v>156</v>
      </c>
      <c r="G106" s="39" t="s">
        <v>132</v>
      </c>
      <c r="H106" s="40" t="s">
        <v>136</v>
      </c>
    </row>
    <row r="107" spans="1:8" ht="50.1" customHeight="1">
      <c r="A107" s="59" t="s">
        <v>10</v>
      </c>
      <c r="B107" s="45" t="s">
        <v>56</v>
      </c>
      <c r="C107" s="2" t="s">
        <v>147</v>
      </c>
      <c r="D107" s="39" t="s">
        <v>107</v>
      </c>
      <c r="E107" s="39" t="s">
        <v>106</v>
      </c>
      <c r="F107" s="39" t="s">
        <v>76</v>
      </c>
      <c r="G107" s="39" t="s">
        <v>156</v>
      </c>
      <c r="H107" s="40" t="s">
        <v>126</v>
      </c>
    </row>
    <row r="108" spans="1:8" ht="50.1" customHeight="1">
      <c r="A108" s="59" t="s">
        <v>11</v>
      </c>
      <c r="B108" s="45" t="s">
        <v>57</v>
      </c>
      <c r="C108" s="2" t="s">
        <v>76</v>
      </c>
      <c r="D108" s="39" t="s">
        <v>136</v>
      </c>
      <c r="E108" s="39" t="s">
        <v>106</v>
      </c>
      <c r="F108" s="39" t="s">
        <v>93</v>
      </c>
      <c r="G108" s="39" t="s">
        <v>113</v>
      </c>
      <c r="H108" s="40" t="s">
        <v>126</v>
      </c>
    </row>
    <row r="109" spans="1:8" ht="50.1" customHeight="1">
      <c r="A109" s="59" t="s">
        <v>12</v>
      </c>
      <c r="B109" s="45" t="s">
        <v>58</v>
      </c>
      <c r="C109" s="2" t="s">
        <v>76</v>
      </c>
      <c r="D109" s="39" t="s">
        <v>92</v>
      </c>
      <c r="E109" s="39" t="s">
        <v>120</v>
      </c>
      <c r="F109" s="39" t="s">
        <v>93</v>
      </c>
      <c r="G109" s="39" t="s">
        <v>147</v>
      </c>
      <c r="H109" s="40" t="s">
        <v>120</v>
      </c>
    </row>
    <row r="110" spans="1:8" ht="50.1" customHeight="1" thickBot="1">
      <c r="A110" s="60" t="s">
        <v>13</v>
      </c>
      <c r="B110" s="52" t="s">
        <v>59</v>
      </c>
      <c r="C110" s="122" t="s">
        <v>154</v>
      </c>
      <c r="D110" s="41" t="s">
        <v>93</v>
      </c>
      <c r="E110" s="41" t="s">
        <v>154</v>
      </c>
      <c r="F110" s="41" t="s">
        <v>154</v>
      </c>
      <c r="G110" s="41" t="s">
        <v>120</v>
      </c>
      <c r="H110" s="125" t="s">
        <v>154</v>
      </c>
    </row>
    <row r="112" spans="1:8" ht="50.45" customHeight="1"/>
    <row r="113" spans="1:8">
      <c r="A113" s="61"/>
      <c r="B113" s="55"/>
    </row>
    <row r="114" spans="1:8" ht="18.75" thickBot="1"/>
    <row r="115" spans="1:8" ht="27">
      <c r="A115" s="236" t="s">
        <v>8</v>
      </c>
      <c r="B115" s="237"/>
      <c r="C115" s="240" t="s">
        <v>60</v>
      </c>
      <c r="D115" s="241"/>
      <c r="E115" s="241"/>
      <c r="F115" s="241"/>
      <c r="G115" s="242"/>
      <c r="H115" s="243" t="s">
        <v>80</v>
      </c>
    </row>
    <row r="116" spans="1:8" ht="27.75" thickBot="1">
      <c r="A116" s="238"/>
      <c r="B116" s="239"/>
      <c r="C116" s="245">
        <f>'ITIS - Docenti'!AJ1</f>
        <v>0</v>
      </c>
      <c r="D116" s="246"/>
      <c r="E116" s="246"/>
      <c r="F116" s="246"/>
      <c r="G116" s="247"/>
      <c r="H116" s="248"/>
    </row>
    <row r="117" spans="1:8" ht="50.1" customHeight="1" thickBot="1">
      <c r="A117" s="58"/>
      <c r="B117" s="57" t="s">
        <v>55</v>
      </c>
      <c r="C117" s="53" t="s">
        <v>2</v>
      </c>
      <c r="D117" s="54" t="s">
        <v>3</v>
      </c>
      <c r="E117" s="54" t="s">
        <v>4</v>
      </c>
      <c r="F117" s="54" t="s">
        <v>5</v>
      </c>
      <c r="G117" s="54" t="s">
        <v>6</v>
      </c>
      <c r="H117" s="51" t="s">
        <v>7</v>
      </c>
    </row>
    <row r="118" spans="1:8" ht="50.1" customHeight="1">
      <c r="A118" s="59" t="s">
        <v>9</v>
      </c>
      <c r="B118" s="45" t="s">
        <v>53</v>
      </c>
      <c r="C118" s="4" t="str">
        <f>VLOOKUP($H115,'ITIS - Docenti'!$E$4:$AO$93,37,FALSE)</f>
        <v>Pellegrino</v>
      </c>
      <c r="D118" s="47" t="str">
        <f>VLOOKUP($H115,'ITIS - Docenti'!$K$4:$AO$93,31,FALSE)</f>
        <v>PerrucciD</v>
      </c>
      <c r="E118" s="47" t="str">
        <f>VLOOKUP($H115,'ITIS - Docenti'!$Q$4:$AO$93,25,FALSE)</f>
        <v>Pellegrino</v>
      </c>
      <c r="F118" s="47" t="str">
        <f>VLOOKUP($H115,'ITIS - Docenti'!$W$4:$AO$93,19,FALSE)</f>
        <v>Lillo</v>
      </c>
      <c r="G118" s="47" t="str">
        <f>VLOOKUP($H115,'ITIS - Docenti'!$AC$4:$AO$93,13,FALSE)</f>
        <v>Giampetruzzi</v>
      </c>
      <c r="H118" s="48" t="str">
        <f>VLOOKUP($H115,'ITIS - Docenti'!$AI$4:$AO$93,7,FALSE)</f>
        <v>Lillo</v>
      </c>
    </row>
    <row r="119" spans="1:8" ht="50.1" customHeight="1">
      <c r="A119" s="59" t="s">
        <v>10</v>
      </c>
      <c r="B119" s="45" t="s">
        <v>54</v>
      </c>
      <c r="C119" s="2" t="str">
        <f>VLOOKUP($H115,'ITIS - Docenti'!$F$4:$AO$93,36,FALSE)</f>
        <v>Lillo</v>
      </c>
      <c r="D119" s="39" t="str">
        <f>VLOOKUP($H115,'ITIS - Docenti'!$L$4:$AO$93,30,FALSE)</f>
        <v>Carbone</v>
      </c>
      <c r="E119" s="39" t="str">
        <f>VLOOKUP($H115,'ITIS - Docenti'!$R$4:$AO$93,24,FALSE)</f>
        <v>Lillo</v>
      </c>
      <c r="F119" s="39" t="str">
        <f>VLOOKUP($H115,'ITIS - Docenti'!$X$4:$AO$93,18,FALSE)</f>
        <v>Lillo</v>
      </c>
      <c r="G119" s="39" t="str">
        <f>VLOOKUP($H115,'ITIS - Docenti'!$AD$4:$AO$93,12,FALSE)</f>
        <v>Giampetruzzi</v>
      </c>
      <c r="H119" s="40" t="str">
        <f>VLOOKUP($H115,'ITIS - Docenti'!$AJ$4:$AO$93,6,FALSE)</f>
        <v>Oliva</v>
      </c>
    </row>
    <row r="120" spans="1:8" ht="50.1" customHeight="1">
      <c r="A120" s="59" t="s">
        <v>10</v>
      </c>
      <c r="B120" s="45" t="s">
        <v>56</v>
      </c>
      <c r="C120" s="2" t="str">
        <f>VLOOKUP($H115,'ITIS - Docenti'!$G$4:$AO$93,35,FALSE)</f>
        <v>PerrucciD</v>
      </c>
      <c r="D120" s="39" t="str">
        <f>VLOOKUP($H115,'ITIS - Docenti'!$M$4:$AO$93,29,FALSE)</f>
        <v>Clemente</v>
      </c>
      <c r="E120" s="39" t="str">
        <f>VLOOKUP($H115,'ITIS - Docenti'!$S$4:$AO$93,23,FALSE)</f>
        <v>Lillo</v>
      </c>
      <c r="F120" s="39" t="str">
        <f>VLOOKUP($H115,'ITIS - Docenti'!$Y$4:$AO$93,17,FALSE)</f>
        <v>Oliva</v>
      </c>
      <c r="G120" s="39" t="str">
        <f>VLOOKUP($H115,'ITIS - Docenti'!$AE$4:$AO$93,11,FALSE)</f>
        <v>Marvulli65</v>
      </c>
      <c r="H120" s="40" t="str">
        <f>VLOOKUP($H115,'ITIS - Docenti'!$AK$4:$AO$93,5,FALSE)</f>
        <v>PerrucciD</v>
      </c>
    </row>
    <row r="121" spans="1:8" ht="50.1" customHeight="1">
      <c r="A121" s="59" t="s">
        <v>11</v>
      </c>
      <c r="B121" s="45" t="s">
        <v>57</v>
      </c>
      <c r="C121" s="2" t="str">
        <f>VLOOKUP($H115,'ITIS - Docenti'!$H$4:$AO$93,34,FALSE)</f>
        <v>Lopedota</v>
      </c>
      <c r="D121" s="39" t="str">
        <f>VLOOKUP($H115,'ITIS - Docenti'!$N$4:$AO$93,28,FALSE)</f>
        <v>Clemente</v>
      </c>
      <c r="E121" s="39" t="str">
        <f>VLOOKUP($H115,'ITIS - Docenti'!$T$4:$AO$93,22,FALSE)</f>
        <v>Oliva</v>
      </c>
      <c r="F121" s="39" t="str">
        <f>VLOOKUP($H115,'ITIS - Docenti'!$Z$4:$AO$93,16,FALSE)</f>
        <v>Pellegrino</v>
      </c>
      <c r="G121" s="39" t="str">
        <f>VLOOKUP($H115,'ITIS - Docenti'!$AF$4:$AO$93,10,FALSE)</f>
        <v>Clemente</v>
      </c>
      <c r="H121" s="40" t="str">
        <f>VLOOKUP($H115,'ITIS - Docenti'!$AL$4:$AO$93,4,FALSE)</f>
        <v>Carbone</v>
      </c>
    </row>
    <row r="122" spans="1:8" ht="50.1" customHeight="1">
      <c r="A122" s="59" t="s">
        <v>12</v>
      </c>
      <c r="B122" s="45" t="s">
        <v>58</v>
      </c>
      <c r="C122" s="2" t="str">
        <f>VLOOKUP($H115,'ITIS - Docenti'!$I$4:$AO$93,33,FALSE)</f>
        <v>Cimino</v>
      </c>
      <c r="D122" s="39" t="str">
        <f>VLOOKUP($H115,'ITIS - Docenti'!$O$4:$AO$93,27,FALSE)</f>
        <v>Pellegrino</v>
      </c>
      <c r="E122" s="39" t="str">
        <f>VLOOKUP($H115,'ITIS - Docenti'!$U$4:$AO$93,21,FALSE)</f>
        <v>Lopedota</v>
      </c>
      <c r="F122" s="39" t="str">
        <f>VLOOKUP($H115,'ITIS - Docenti'!$AA$4:$AO$93,15,FALSE)</f>
        <v>Vulpio</v>
      </c>
      <c r="G122" s="39" t="str">
        <f>VLOOKUP($H115,'ITIS - Docenti'!$AG$4:$AO$93,9,FALSE)</f>
        <v>Genco</v>
      </c>
      <c r="H122" s="40" t="str">
        <f>VLOOKUP($H115,'ITIS - Docenti'!$AM$4:$AO$93,3,FALSE)</f>
        <v>Carbone</v>
      </c>
    </row>
    <row r="123" spans="1:8" ht="50.1" customHeight="1" thickBot="1">
      <c r="A123" s="60" t="s">
        <v>13</v>
      </c>
      <c r="B123" s="52" t="s">
        <v>59</v>
      </c>
      <c r="C123" s="122" t="str">
        <f>IF(ISNA(VLOOKUP($H115,'ITIS - Docenti'!$J$4:$AO$93,32,FALSE)),"",VLOOKUP($H115,'ITIS - Docenti'!$J$4:$AO$93,32,FALSE))</f>
        <v/>
      </c>
      <c r="D123" s="41" t="str">
        <f>IF(ISNA(VLOOKUP($H115,'ITIS - Docenti'!$P$4:$AO$93,26,FALSE)),"",VLOOKUP($H115,'ITIS - Docenti'!$P$4:$AO$93,26,FALSE))</f>
        <v/>
      </c>
      <c r="E123" s="41" t="str">
        <f>IF(ISNA(VLOOKUP($H115,'ITIS - Docenti'!$V$4:$AO$93,20,FALSE)),"",VLOOKUP($H115,'ITIS - Docenti'!$V$4:$AO$93,20,FALSE))</f>
        <v/>
      </c>
      <c r="F123" s="41" t="str">
        <f>IF(ISNA(VLOOKUP($H115,'ITIS - Docenti'!$AB$4:$AO$93,14,FALSE)),"",VLOOKUP($H115,'ITIS - Docenti'!$AB$4:$AO$93,14,FALSE))</f>
        <v/>
      </c>
      <c r="G123" s="41" t="str">
        <f>IF(ISNA(VLOOKUP($H115,'ITIS - Docenti'!$AH$4:$AO$93,8,FALSE)),"",VLOOKUP($H115,'ITIS - Docenti'!$AH$4:$AO$93,8,FALSE))</f>
        <v/>
      </c>
      <c r="H123" s="125" t="str">
        <f>IF(ISNA(VLOOKUP($H115,'ITIS - Docenti'!$AN$4:$AO$93,2,FALSE)),"",VLOOKUP($H115,'ITIS - Docenti'!$AN$4:$AO$93,2,FALSE))</f>
        <v/>
      </c>
    </row>
    <row r="124" spans="1:8">
      <c r="A124" s="61"/>
      <c r="B124" s="55"/>
      <c r="C124" s="38"/>
      <c r="D124" s="38"/>
      <c r="E124" s="38"/>
      <c r="F124" s="38"/>
      <c r="G124" s="38"/>
      <c r="H124" s="38"/>
    </row>
    <row r="125" spans="1:8" ht="18.75" thickBot="1"/>
    <row r="126" spans="1:8" ht="27">
      <c r="A126" s="236" t="s">
        <v>8</v>
      </c>
      <c r="B126" s="237"/>
      <c r="C126" s="259" t="s">
        <v>60</v>
      </c>
      <c r="D126" s="260"/>
      <c r="E126" s="260"/>
      <c r="F126" s="260"/>
      <c r="G126" s="260"/>
      <c r="H126" s="261" t="s">
        <v>78</v>
      </c>
    </row>
    <row r="127" spans="1:8" ht="27.75" thickBot="1">
      <c r="A127" s="238"/>
      <c r="B127" s="239"/>
      <c r="C127" s="263">
        <f>'ITIS - Docenti'!AJ1</f>
        <v>0</v>
      </c>
      <c r="D127" s="264"/>
      <c r="E127" s="264"/>
      <c r="F127" s="264"/>
      <c r="G127" s="264"/>
      <c r="H127" s="262"/>
    </row>
    <row r="128" spans="1:8" ht="50.1" customHeight="1" thickBot="1">
      <c r="A128" s="58"/>
      <c r="B128" s="57" t="s">
        <v>55</v>
      </c>
      <c r="C128" s="49" t="s">
        <v>2</v>
      </c>
      <c r="D128" s="50" t="s">
        <v>3</v>
      </c>
      <c r="E128" s="50" t="s">
        <v>4</v>
      </c>
      <c r="F128" s="50" t="s">
        <v>5</v>
      </c>
      <c r="G128" s="50" t="s">
        <v>6</v>
      </c>
      <c r="H128" s="51" t="s">
        <v>7</v>
      </c>
    </row>
    <row r="129" spans="1:8" ht="50.1" customHeight="1">
      <c r="A129" s="59" t="s">
        <v>9</v>
      </c>
      <c r="B129" s="45" t="s">
        <v>53</v>
      </c>
      <c r="C129" s="4" t="str">
        <f>VLOOKUP($H126,'ITIS - Docenti'!$E$4:$AO$93,37,FALSE)</f>
        <v>Carbone</v>
      </c>
      <c r="D129" s="47" t="str">
        <f>VLOOKUP($H126,'ITIS - Docenti'!$K$4:$AO$93,31,FALSE)</f>
        <v>Lillo</v>
      </c>
      <c r="E129" s="47" t="str">
        <f>VLOOKUP($H126,'ITIS - Docenti'!$Q$4:$AO$93,25,FALSE)</f>
        <v>Cimino</v>
      </c>
      <c r="F129" s="47" t="str">
        <f>VLOOKUP($H126,'ITIS - Docenti'!$W$4:$AO$93,19,FALSE)</f>
        <v>PerrucciD</v>
      </c>
      <c r="G129" s="47" t="str">
        <f>VLOOKUP($H126,'ITIS - Docenti'!$AC$4:$AO$93,13,FALSE)</f>
        <v>PerrucciD</v>
      </c>
      <c r="H129" s="48" t="str">
        <f>VLOOKUP($H126,'ITIS - Docenti'!$AI$4:$AO$93,7,FALSE)</f>
        <v>Incampo</v>
      </c>
    </row>
    <row r="130" spans="1:8" ht="50.1" customHeight="1">
      <c r="A130" s="59" t="s">
        <v>10</v>
      </c>
      <c r="B130" s="45" t="s">
        <v>54</v>
      </c>
      <c r="C130" s="2" t="str">
        <f>VLOOKUP($H126,'ITIS - Docenti'!$F$4:$AO$93,36,FALSE)</f>
        <v>Carbone</v>
      </c>
      <c r="D130" s="39" t="str">
        <f>VLOOKUP($H126,'ITIS - Docenti'!$L$4:$AO$93,30,FALSE)</f>
        <v>Lillo</v>
      </c>
      <c r="E130" s="39" t="str">
        <f>VLOOKUP($H126,'ITIS - Docenti'!$R$4:$AO$93,24,FALSE)</f>
        <v>Cimino</v>
      </c>
      <c r="F130" s="39" t="str">
        <f>VLOOKUP($H126,'ITIS - Docenti'!$X$4:$AO$93,18,FALSE)</f>
        <v>Oliva</v>
      </c>
      <c r="G130" s="39" t="str">
        <f>VLOOKUP($H126,'ITIS - Docenti'!$AD$4:$AO$93,12,FALSE)</f>
        <v>PerrucciD</v>
      </c>
      <c r="H130" s="40" t="str">
        <f>VLOOKUP($H126,'ITIS - Docenti'!$AJ$4:$AO$93,6,FALSE)</f>
        <v>Pellegrino</v>
      </c>
    </row>
    <row r="131" spans="1:8" ht="50.1" customHeight="1">
      <c r="A131" s="59" t="s">
        <v>10</v>
      </c>
      <c r="B131" s="45" t="s">
        <v>56</v>
      </c>
      <c r="C131" s="2" t="str">
        <f>VLOOKUP($H126,'ITIS - Docenti'!$G$4:$AO$93,35,FALSE)</f>
        <v>Lillo</v>
      </c>
      <c r="D131" s="39" t="str">
        <f>VLOOKUP($H126,'ITIS - Docenti'!$M$4:$AO$93,29,FALSE)</f>
        <v>Genco</v>
      </c>
      <c r="E131" s="39" t="str">
        <f>VLOOKUP($H126,'ITIS - Docenti'!$S$4:$AO$93,23,FALSE)</f>
        <v>Pellegrino</v>
      </c>
      <c r="F131" s="39" t="str">
        <f>VLOOKUP($H126,'ITIS - Docenti'!$Y$4:$AO$93,17,FALSE)</f>
        <v>Lillo</v>
      </c>
      <c r="G131" s="39" t="str">
        <f>VLOOKUP($H126,'ITIS - Docenti'!$AE$4:$AO$93,11,FALSE)</f>
        <v>Simone</v>
      </c>
      <c r="H131" s="40" t="str">
        <f>VLOOKUP($H126,'ITIS - Docenti'!$AK$4:$AO$93,5,FALSE)</f>
        <v>Lillo</v>
      </c>
    </row>
    <row r="132" spans="1:8" ht="50.1" customHeight="1">
      <c r="A132" s="59" t="s">
        <v>11</v>
      </c>
      <c r="B132" s="45" t="s">
        <v>57</v>
      </c>
      <c r="C132" s="2" t="str">
        <f>VLOOKUP($H126,'ITIS - Docenti'!$H$4:$AO$93,34,FALSE)</f>
        <v>Clemente</v>
      </c>
      <c r="D132" s="39" t="str">
        <f>VLOOKUP($H126,'ITIS - Docenti'!$N$4:$AO$93,28,FALSE)</f>
        <v>Pellegrino</v>
      </c>
      <c r="E132" s="39" t="str">
        <f>VLOOKUP($H126,'ITIS - Docenti'!$T$4:$AO$93,22,FALSE)</f>
        <v>Lillo</v>
      </c>
      <c r="F132" s="39" t="str">
        <f>VLOOKUP($H126,'ITIS - Docenti'!$Z$4:$AO$93,16,FALSE)</f>
        <v>Incampo</v>
      </c>
      <c r="G132" s="39" t="str">
        <f>VLOOKUP($H126,'ITIS - Docenti'!$AF$4:$AO$93,10,FALSE)</f>
        <v>Carbone</v>
      </c>
      <c r="H132" s="40" t="str">
        <f>VLOOKUP($H126,'ITIS - Docenti'!$AL$4:$AO$93,4,FALSE)</f>
        <v>Oliva</v>
      </c>
    </row>
    <row r="133" spans="1:8" ht="50.1" customHeight="1">
      <c r="A133" s="59" t="s">
        <v>12</v>
      </c>
      <c r="B133" s="45" t="s">
        <v>58</v>
      </c>
      <c r="C133" s="2" t="str">
        <f>VLOOKUP($H126,'ITIS - Docenti'!$I$4:$AO$93,33,FALSE)</f>
        <v>Clemente</v>
      </c>
      <c r="D133" s="39" t="str">
        <f>VLOOKUP($H126,'ITIS - Docenti'!$O$4:$AO$93,27,FALSE)</f>
        <v>Lopedota</v>
      </c>
      <c r="E133" s="39" t="str">
        <f>VLOOKUP($H126,'ITIS - Docenti'!$U$4:$AO$93,21,FALSE)</f>
        <v>Clemente</v>
      </c>
      <c r="F133" s="39" t="str">
        <f>VLOOKUP($H126,'ITIS - Docenti'!$AA$4:$AO$93,15,FALSE)</f>
        <v>Incampo</v>
      </c>
      <c r="G133" s="39" t="str">
        <f>VLOOKUP($H126,'ITIS - Docenti'!$AG$4:$AO$93,9,FALSE)</f>
        <v>Clemente</v>
      </c>
      <c r="H133" s="40" t="e">
        <f>VLOOKUP($H126,'ITIS - Docenti'!$AM$4:$AO$93,3,FALSE)</f>
        <v>#N/A</v>
      </c>
    </row>
    <row r="134" spans="1:8" ht="50.1" customHeight="1" thickBot="1">
      <c r="A134" s="60" t="s">
        <v>13</v>
      </c>
      <c r="B134" s="52" t="s">
        <v>59</v>
      </c>
      <c r="C134" s="122" t="str">
        <f>IF(ISNA(VLOOKUP($H126,'ITIS - Docenti'!$J$4:$AO$93,32,FALSE)),"",VLOOKUP($H126,'ITIS - Docenti'!$J$4:$AO$93,32,FALSE))</f>
        <v/>
      </c>
      <c r="D134" s="41" t="str">
        <f>IF(ISNA(VLOOKUP($H126,'ITIS - Docenti'!$P$4:$AO$93,26,FALSE)),"",VLOOKUP($H126,'ITIS - Docenti'!$P$4:$AO$93,26,FALSE))</f>
        <v/>
      </c>
      <c r="E134" s="41" t="str">
        <f>IF(ISNA(VLOOKUP($H126,'ITIS - Docenti'!$V$4:$AO$93,20,FALSE)),"",VLOOKUP($H126,'ITIS - Docenti'!$V$4:$AO$93,20,FALSE))</f>
        <v/>
      </c>
      <c r="F134" s="41" t="str">
        <f>IF(ISNA(VLOOKUP($H126,'ITIS - Docenti'!$AB$4:$AO$93,14,FALSE)),"",VLOOKUP($H126,'ITIS - Docenti'!$AB$4:$AO$93,14,FALSE))</f>
        <v/>
      </c>
      <c r="G134" s="41" t="str">
        <f>IF(ISNA(VLOOKUP($H126,'ITIS - Docenti'!$AH$4:$AO$93,8,FALSE)),"",VLOOKUP($H126,'ITIS - Docenti'!$AH$4:$AO$93,8,FALSE))</f>
        <v/>
      </c>
      <c r="H134" s="125" t="str">
        <f>IF(ISNA(VLOOKUP($H126,'ITIS - Docenti'!$AN$4:$AO$93,2,FALSE)),"",VLOOKUP($H126,'ITIS - Docenti'!$AN$4:$AO$93,2,FALSE))</f>
        <v/>
      </c>
    </row>
    <row r="135" spans="1:8">
      <c r="A135" s="61"/>
      <c r="B135" s="55"/>
    </row>
    <row r="136" spans="1:8" ht="18.75" thickBot="1"/>
    <row r="137" spans="1:8" ht="27">
      <c r="A137" s="236" t="s">
        <v>8</v>
      </c>
      <c r="B137" s="237"/>
      <c r="C137" s="240" t="s">
        <v>60</v>
      </c>
      <c r="D137" s="241"/>
      <c r="E137" s="241"/>
      <c r="F137" s="241"/>
      <c r="G137" s="242"/>
      <c r="H137" s="243" t="s">
        <v>77</v>
      </c>
    </row>
    <row r="138" spans="1:8" ht="27.75" thickBot="1">
      <c r="A138" s="238"/>
      <c r="B138" s="239"/>
      <c r="C138" s="245">
        <f>'ITIS - Docenti'!AJ1</f>
        <v>0</v>
      </c>
      <c r="D138" s="246"/>
      <c r="E138" s="246"/>
      <c r="F138" s="246"/>
      <c r="G138" s="247"/>
      <c r="H138" s="248"/>
    </row>
    <row r="139" spans="1:8" ht="50.1" customHeight="1" thickBot="1">
      <c r="A139" s="58"/>
      <c r="B139" s="57" t="s">
        <v>55</v>
      </c>
      <c r="C139" s="53" t="s">
        <v>2</v>
      </c>
      <c r="D139" s="54" t="s">
        <v>3</v>
      </c>
      <c r="E139" s="54" t="s">
        <v>4</v>
      </c>
      <c r="F139" s="54" t="s">
        <v>5</v>
      </c>
      <c r="G139" s="54" t="s">
        <v>6</v>
      </c>
      <c r="H139" s="51" t="s">
        <v>7</v>
      </c>
    </row>
    <row r="140" spans="1:8" ht="50.1" customHeight="1">
      <c r="A140" s="59" t="s">
        <v>9</v>
      </c>
      <c r="B140" s="45" t="s">
        <v>53</v>
      </c>
      <c r="C140" s="4" t="str">
        <f>VLOOKUP($H137,'ITIS - Docenti'!$E$4:$AO$93,37,FALSE)</f>
        <v>Lillo</v>
      </c>
      <c r="D140" s="47" t="str">
        <f>VLOOKUP($H137,'ITIS - Docenti'!$K$4:$AO$93,31,FALSE)</f>
        <v>Fratusco</v>
      </c>
      <c r="E140" s="47" t="str">
        <f>VLOOKUP($H137,'ITIS - Docenti'!$Q$4:$AO$93,25,FALSE)</f>
        <v>Lillo</v>
      </c>
      <c r="F140" s="47" t="str">
        <f>VLOOKUP($H137,'ITIS - Docenti'!$W$4:$AO$93,19,FALSE)</f>
        <v>Pepe</v>
      </c>
      <c r="G140" s="47" t="str">
        <f>VLOOKUP($H137,'ITIS - Docenti'!$AC$4:$AO$93,13,FALSE)</f>
        <v>Loiudice</v>
      </c>
      <c r="H140" s="48" t="str">
        <f>VLOOKUP($H137,'ITIS - Docenti'!$AI$4:$AO$93,7,FALSE)</f>
        <v>Vulpio</v>
      </c>
    </row>
    <row r="141" spans="1:8" ht="50.1" customHeight="1">
      <c r="A141" s="59" t="s">
        <v>10</v>
      </c>
      <c r="B141" s="45" t="s">
        <v>54</v>
      </c>
      <c r="C141" s="2" t="str">
        <f>VLOOKUP($H137,'ITIS - Docenti'!$F$4:$AO$93,36,FALSE)</f>
        <v>Laurieri</v>
      </c>
      <c r="D141" s="39" t="str">
        <f>VLOOKUP($H137,'ITIS - Docenti'!$L$4:$AO$93,30,FALSE)</f>
        <v>Vulpio</v>
      </c>
      <c r="E141" s="39" t="str">
        <f>VLOOKUP($H137,'ITIS - Docenti'!$R$4:$AO$93,24,FALSE)</f>
        <v>Laurieri</v>
      </c>
      <c r="F141" s="39" t="str">
        <f>VLOOKUP($H137,'ITIS - Docenti'!$X$4:$AO$93,18,FALSE)</f>
        <v>Pepe</v>
      </c>
      <c r="G141" s="39" t="str">
        <f>VLOOKUP($H137,'ITIS - Docenti'!$AD$4:$AO$93,12,FALSE)</f>
        <v>Carbone</v>
      </c>
      <c r="H141" s="40" t="str">
        <f>VLOOKUP($H137,'ITIS - Docenti'!$AJ$4:$AO$93,6,FALSE)</f>
        <v>Lillo</v>
      </c>
    </row>
    <row r="142" spans="1:8" ht="50.1" customHeight="1">
      <c r="A142" s="59" t="s">
        <v>10</v>
      </c>
      <c r="B142" s="45" t="s">
        <v>56</v>
      </c>
      <c r="C142" s="2" t="str">
        <f>VLOOKUP($H137,'ITIS - Docenti'!$G$4:$AO$93,35,FALSE)</f>
        <v>Clemente</v>
      </c>
      <c r="D142" s="39" t="str">
        <f>VLOOKUP($H137,'ITIS - Docenti'!$M$4:$AO$93,29,FALSE)</f>
        <v>Carbone</v>
      </c>
      <c r="E142" s="39" t="str">
        <f>VLOOKUP($H137,'ITIS - Docenti'!$S$4:$AO$93,23,FALSE)</f>
        <v>Cimino</v>
      </c>
      <c r="F142" s="39" t="str">
        <f>VLOOKUP($H137,'ITIS - Docenti'!$Y$4:$AO$93,17,FALSE)</f>
        <v>Loiudice</v>
      </c>
      <c r="G142" s="39" t="str">
        <f>VLOOKUP($H137,'ITIS - Docenti'!$AE$4:$AO$93,11,FALSE)</f>
        <v>Carbone</v>
      </c>
      <c r="H142" s="40" t="str">
        <f>VLOOKUP($H137,'ITIS - Docenti'!$AK$4:$AO$93,5,FALSE)</f>
        <v>Marvulli65</v>
      </c>
    </row>
    <row r="143" spans="1:8" ht="50.1" customHeight="1">
      <c r="A143" s="59" t="s">
        <v>11</v>
      </c>
      <c r="B143" s="45" t="s">
        <v>57</v>
      </c>
      <c r="C143" s="2" t="str">
        <f>VLOOKUP($H137,'ITIS - Docenti'!$H$4:$AO$93,34,FALSE)</f>
        <v>Fratusco</v>
      </c>
      <c r="D143" s="39" t="str">
        <f>VLOOKUP($H137,'ITIS - Docenti'!$N$4:$AO$93,28,FALSE)</f>
        <v>Lillo</v>
      </c>
      <c r="E143" s="39" t="str">
        <f>VLOOKUP($H137,'ITIS - Docenti'!$T$4:$AO$93,22,FALSE)</f>
        <v>Genco</v>
      </c>
      <c r="F143" s="39" t="str">
        <f>VLOOKUP($H137,'ITIS - Docenti'!$Z$4:$AO$93,16,FALSE)</f>
        <v>Fratusco</v>
      </c>
      <c r="G143" s="39" t="str">
        <f>VLOOKUP($H137,'ITIS - Docenti'!$AF$4:$AO$93,10,FALSE)</f>
        <v>Laurieri</v>
      </c>
      <c r="H143" s="40" t="str">
        <f>VLOOKUP($H137,'ITIS - Docenti'!$AL$4:$AO$93,4,FALSE)</f>
        <v>Ferrarese</v>
      </c>
    </row>
    <row r="144" spans="1:8" ht="50.1" customHeight="1">
      <c r="A144" s="59" t="s">
        <v>12</v>
      </c>
      <c r="B144" s="45" t="s">
        <v>58</v>
      </c>
      <c r="C144" s="2" t="str">
        <f>VLOOKUP($H137,'ITIS - Docenti'!$I$4:$AO$93,33,FALSE)</f>
        <v>Marvulli65</v>
      </c>
      <c r="D144" s="39" t="str">
        <f>VLOOKUP($H137,'ITIS - Docenti'!$O$4:$AO$93,27,FALSE)</f>
        <v>Lillo</v>
      </c>
      <c r="E144" s="39" t="str">
        <f>VLOOKUP($H137,'ITIS - Docenti'!$U$4:$AO$93,21,FALSE)</f>
        <v>Ferrarese</v>
      </c>
      <c r="F144" s="39" t="str">
        <f>VLOOKUP($H137,'ITIS - Docenti'!$AA$4:$AO$93,15,FALSE)</f>
        <v>Lillo</v>
      </c>
      <c r="G144" s="39" t="str">
        <f>VLOOKUP($H137,'ITIS - Docenti'!$AG$4:$AO$93,9,FALSE)</f>
        <v>Fratusco</v>
      </c>
      <c r="H144" s="40" t="e">
        <f>VLOOKUP($H137,'ITIS - Docenti'!$AM$4:$AO$93,3,FALSE)</f>
        <v>#N/A</v>
      </c>
    </row>
    <row r="145" spans="1:8" ht="50.1" customHeight="1" thickBot="1">
      <c r="A145" s="60" t="s">
        <v>13</v>
      </c>
      <c r="B145" s="52" t="s">
        <v>59</v>
      </c>
      <c r="C145" s="122" t="str">
        <f>IF(ISNA(VLOOKUP($H137,'ITIS - Docenti'!$J$4:$AO$93,32,FALSE)),"",VLOOKUP($H137,'ITIS - Docenti'!$J$4:$AO$93,32,FALSE))</f>
        <v/>
      </c>
      <c r="D145" s="41" t="str">
        <f>IF(ISNA(VLOOKUP($H137,'ITIS - Docenti'!$P$4:$AO$93,26,FALSE)),"",VLOOKUP($H137,'ITIS - Docenti'!$P$4:$AO$93,26,FALSE))</f>
        <v/>
      </c>
      <c r="E145" s="41" t="str">
        <f>IF(ISNA(VLOOKUP($H137,'ITIS - Docenti'!$V$4:$AO$93,20,FALSE)),"",VLOOKUP($H137,'ITIS - Docenti'!$V$4:$AO$93,20,FALSE))</f>
        <v/>
      </c>
      <c r="F145" s="41" t="str">
        <f>IF(ISNA(VLOOKUP($H137,'ITIS - Docenti'!$AB$4:$AO$93,14,FALSE)),"",VLOOKUP($H137,'ITIS - Docenti'!$AB$4:$AO$93,14,FALSE))</f>
        <v/>
      </c>
      <c r="G145" s="41" t="str">
        <f>IF(ISNA(VLOOKUP($H137,'ITIS - Docenti'!$AH$4:$AO$93,8,FALSE)),"",VLOOKUP($H137,'ITIS - Docenti'!$AH$4:$AO$93,8,FALSE))</f>
        <v/>
      </c>
      <c r="H145" s="125" t="str">
        <f>IF(ISNA(VLOOKUP($H137,'ITIS - Docenti'!$AN$4:$AO$93,2,FALSE)),"",VLOOKUP($H137,'ITIS - Docenti'!$AN$4:$AO$93,2,FALSE))</f>
        <v/>
      </c>
    </row>
    <row r="147" spans="1:8" ht="18.75" thickBot="1"/>
    <row r="148" spans="1:8" ht="27">
      <c r="A148" s="236" t="s">
        <v>8</v>
      </c>
      <c r="B148" s="237"/>
      <c r="C148" s="240" t="s">
        <v>60</v>
      </c>
      <c r="D148" s="241"/>
      <c r="E148" s="241"/>
      <c r="F148" s="241"/>
      <c r="G148" s="242"/>
      <c r="H148" s="243" t="s">
        <v>82</v>
      </c>
    </row>
    <row r="149" spans="1:8" ht="27.75" thickBot="1">
      <c r="A149" s="238"/>
      <c r="B149" s="239"/>
      <c r="C149" s="245">
        <f>'ITIS - Docenti'!AJ1</f>
        <v>0</v>
      </c>
      <c r="D149" s="246"/>
      <c r="E149" s="246"/>
      <c r="F149" s="246"/>
      <c r="G149" s="247"/>
      <c r="H149" s="248"/>
    </row>
    <row r="150" spans="1:8" ht="50.1" customHeight="1" thickBot="1">
      <c r="A150" s="58"/>
      <c r="B150" s="57" t="s">
        <v>55</v>
      </c>
      <c r="C150" s="53" t="s">
        <v>2</v>
      </c>
      <c r="D150" s="54" t="s">
        <v>3</v>
      </c>
      <c r="E150" s="54" t="s">
        <v>4</v>
      </c>
      <c r="F150" s="54" t="s">
        <v>5</v>
      </c>
      <c r="G150" s="54" t="s">
        <v>6</v>
      </c>
      <c r="H150" s="51" t="s">
        <v>7</v>
      </c>
    </row>
    <row r="151" spans="1:8" ht="50.1" customHeight="1">
      <c r="A151" s="59" t="s">
        <v>9</v>
      </c>
      <c r="B151" s="45" t="s">
        <v>53</v>
      </c>
      <c r="C151" s="4" t="str">
        <f>VLOOKUP($H148,'ITIS - Docenti'!$E$4:$AO$93,37,FALSE)</f>
        <v>Giampetruzzi</v>
      </c>
      <c r="D151" s="47" t="str">
        <f>VLOOKUP($H148,'ITIS - Docenti'!$K$4:$AO$93,31,FALSE)</f>
        <v>Carbone</v>
      </c>
      <c r="E151" s="47" t="str">
        <f>VLOOKUP($H148,'ITIS - Docenti'!$Q$4:$AO$93,25,FALSE)</f>
        <v>Genco</v>
      </c>
      <c r="F151" s="47" t="str">
        <f>VLOOKUP($H148,'ITIS - Docenti'!$W$4:$AO$93,19,FALSE)</f>
        <v>Marvulli70</v>
      </c>
      <c r="G151" s="47" t="str">
        <f>VLOOKUP($H148,'ITIS - Docenti'!$AC$4:$AO$93,13,FALSE)</f>
        <v>Carbone</v>
      </c>
      <c r="H151" s="48" t="str">
        <f>VLOOKUP($H148,'ITIS - Docenti'!$AI$4:$AO$93,7,FALSE)</f>
        <v>Loiudice</v>
      </c>
    </row>
    <row r="152" spans="1:8" ht="50.1" customHeight="1">
      <c r="A152" s="59" t="s">
        <v>10</v>
      </c>
      <c r="B152" s="45" t="s">
        <v>54</v>
      </c>
      <c r="C152" s="2" t="str">
        <f>VLOOKUP($H148,'ITIS - Docenti'!$F$4:$AO$93,36,FALSE)</f>
        <v>Giampetruzzi</v>
      </c>
      <c r="D152" s="39" t="str">
        <f>VLOOKUP($H148,'ITIS - Docenti'!$L$4:$AO$93,30,FALSE)</f>
        <v>Ferrarese</v>
      </c>
      <c r="E152" s="39" t="str">
        <f>VLOOKUP($H148,'ITIS - Docenti'!$R$4:$AO$93,24,FALSE)</f>
        <v>Fratusco</v>
      </c>
      <c r="F152" s="39" t="str">
        <f>VLOOKUP($H148,'ITIS - Docenti'!$X$4:$AO$93,18,FALSE)</f>
        <v>Cimino</v>
      </c>
      <c r="G152" s="39" t="str">
        <f>VLOOKUP($H148,'ITIS - Docenti'!$AD$4:$AO$93,12,FALSE)</f>
        <v>Pallotta</v>
      </c>
      <c r="H152" s="40" t="str">
        <f>VLOOKUP($H148,'ITIS - Docenti'!$AJ$4:$AO$93,6,FALSE)</f>
        <v>Ferrarese</v>
      </c>
    </row>
    <row r="153" spans="1:8" ht="50.1" customHeight="1">
      <c r="A153" s="59" t="s">
        <v>10</v>
      </c>
      <c r="B153" s="45" t="s">
        <v>56</v>
      </c>
      <c r="C153" s="2" t="str">
        <f>VLOOKUP($H148,'ITIS - Docenti'!$G$4:$AO$93,35,FALSE)</f>
        <v>Fratusco</v>
      </c>
      <c r="D153" s="39" t="str">
        <f>VLOOKUP($H148,'ITIS - Docenti'!$M$4:$AO$93,29,FALSE)</f>
        <v>Mongelli</v>
      </c>
      <c r="E153" s="39" t="str">
        <f>VLOOKUP($H148,'ITIS - Docenti'!$S$4:$AO$93,23,FALSE)</f>
        <v>Ferrarese</v>
      </c>
      <c r="F153" s="39" t="str">
        <f>VLOOKUP($H148,'ITIS - Docenti'!$Y$4:$AO$93,17,FALSE)</f>
        <v>Cimino</v>
      </c>
      <c r="G153" s="39" t="str">
        <f>VLOOKUP($H148,'ITIS - Docenti'!$AE$4:$AO$93,11,FALSE)</f>
        <v>Mongelli</v>
      </c>
      <c r="H153" s="40" t="str">
        <f>VLOOKUP($H148,'ITIS - Docenti'!$AK$4:$AO$93,5,FALSE)</f>
        <v>Carbone</v>
      </c>
    </row>
    <row r="154" spans="1:8" ht="50.1" customHeight="1">
      <c r="A154" s="59" t="s">
        <v>11</v>
      </c>
      <c r="B154" s="45" t="s">
        <v>57</v>
      </c>
      <c r="C154" s="2" t="str">
        <f>VLOOKUP($H148,'ITIS - Docenti'!$H$4:$AO$93,34,FALSE)</f>
        <v>Mongelli</v>
      </c>
      <c r="D154" s="39" t="str">
        <f>VLOOKUP($H148,'ITIS - Docenti'!$N$4:$AO$93,28,FALSE)</f>
        <v>Loiudice</v>
      </c>
      <c r="E154" s="39" t="str">
        <f>VLOOKUP($H148,'ITIS - Docenti'!$T$4:$AO$93,22,FALSE)</f>
        <v>Pallotta</v>
      </c>
      <c r="F154" s="39" t="str">
        <f>VLOOKUP($H148,'ITIS - Docenti'!$Z$4:$AO$93,16,FALSE)</f>
        <v>Vulpio</v>
      </c>
      <c r="G154" s="39" t="str">
        <f>VLOOKUP($H148,'ITIS - Docenti'!$AF$4:$AO$93,10,FALSE)</f>
        <v>Fratusco</v>
      </c>
      <c r="H154" s="40" t="str">
        <f>VLOOKUP($H148,'ITIS - Docenti'!$AL$4:$AO$93,4,FALSE)</f>
        <v>Vulpio</v>
      </c>
    </row>
    <row r="155" spans="1:8" ht="50.1" customHeight="1">
      <c r="A155" s="59" t="s">
        <v>12</v>
      </c>
      <c r="B155" s="45" t="s">
        <v>58</v>
      </c>
      <c r="C155" s="2" t="str">
        <f>VLOOKUP($H148,'ITIS - Docenti'!$I$4:$AO$93,33,FALSE)</f>
        <v>Pallotta</v>
      </c>
      <c r="D155" s="39" t="str">
        <f>VLOOKUP($H148,'ITIS - Docenti'!$O$4:$AO$93,27,FALSE)</f>
        <v>Pallotta</v>
      </c>
      <c r="E155" s="39" t="str">
        <f>VLOOKUP($H148,'ITIS - Docenti'!$U$4:$AO$93,21,FALSE)</f>
        <v>Pallotta</v>
      </c>
      <c r="F155" s="39" t="str">
        <f>VLOOKUP($H148,'ITIS - Docenti'!$AA$4:$AO$93,15,FALSE)</f>
        <v>Fratusco</v>
      </c>
      <c r="G155" s="39" t="str">
        <f>VLOOKUP($H148,'ITIS - Docenti'!$AG$4:$AO$93,9,FALSE)</f>
        <v>Pepe</v>
      </c>
      <c r="H155" s="40" t="e">
        <f>VLOOKUP($H148,'ITIS - Docenti'!$AM$4:$AO$93,3,FALSE)</f>
        <v>#N/A</v>
      </c>
    </row>
    <row r="156" spans="1:8" ht="50.1" customHeight="1" thickBot="1">
      <c r="A156" s="60" t="s">
        <v>13</v>
      </c>
      <c r="B156" s="52" t="s">
        <v>59</v>
      </c>
      <c r="C156" s="122" t="str">
        <f>IF(ISNA(VLOOKUP($H148,'ITIS - Docenti'!$J$4:$AO$93,32,FALSE)),"",VLOOKUP($H148,'ITIS - Docenti'!$J$4:$AO$93,32,FALSE))</f>
        <v/>
      </c>
      <c r="D156" s="41" t="str">
        <f>IF(ISNA(VLOOKUP($H148,'ITIS - Docenti'!$P$4:$AO$93,26,FALSE)),"",VLOOKUP($H148,'ITIS - Docenti'!$P$4:$AO$93,26,FALSE))</f>
        <v/>
      </c>
      <c r="E156" s="41" t="str">
        <f>IF(ISNA(VLOOKUP($H148,'ITIS - Docenti'!$V$4:$AO$93,20,FALSE)),"",VLOOKUP($H148,'ITIS - Docenti'!$V$4:$AO$93,20,FALSE))</f>
        <v/>
      </c>
      <c r="F156" s="41" t="str">
        <f>IF(ISNA(VLOOKUP($H148,'ITIS - Docenti'!$AB$4:$AO$93,14,FALSE)),"",VLOOKUP($H148,'ITIS - Docenti'!$AB$4:$AO$93,14,FALSE))</f>
        <v/>
      </c>
      <c r="G156" s="41" t="str">
        <f>IF(ISNA(VLOOKUP($H148,'ITIS - Docenti'!$AH$4:$AO$93,8,FALSE)),"",VLOOKUP($H148,'ITIS - Docenti'!$AH$4:$AO$93,8,FALSE))</f>
        <v/>
      </c>
      <c r="H156" s="125" t="str">
        <f>IF(ISNA(VLOOKUP($H148,'ITIS - Docenti'!$AN$4:$AO$93,2,FALSE)),"",VLOOKUP($H148,'ITIS - Docenti'!$AN$4:$AO$93,2,FALSE))</f>
        <v/>
      </c>
    </row>
    <row r="157" spans="1:8">
      <c r="A157" s="61"/>
      <c r="B157" s="55"/>
    </row>
    <row r="158" spans="1:8" ht="18.75" thickBot="1"/>
    <row r="159" spans="1:8" ht="27">
      <c r="A159" s="236" t="s">
        <v>8</v>
      </c>
      <c r="B159" s="237"/>
      <c r="C159" s="240" t="s">
        <v>60</v>
      </c>
      <c r="D159" s="241"/>
      <c r="E159" s="241"/>
      <c r="F159" s="241"/>
      <c r="G159" s="242"/>
      <c r="H159" s="243" t="s">
        <v>79</v>
      </c>
    </row>
    <row r="160" spans="1:8" ht="27.75" thickBot="1">
      <c r="A160" s="238"/>
      <c r="B160" s="239"/>
      <c r="C160" s="245">
        <f>'ITIS - Docenti'!AJ1</f>
        <v>0</v>
      </c>
      <c r="D160" s="246"/>
      <c r="E160" s="246"/>
      <c r="F160" s="246"/>
      <c r="G160" s="247"/>
      <c r="H160" s="248"/>
    </row>
    <row r="161" spans="1:8" ht="50.1" customHeight="1" thickBot="1">
      <c r="A161" s="58"/>
      <c r="B161" s="57" t="s">
        <v>55</v>
      </c>
      <c r="C161" s="53" t="s">
        <v>2</v>
      </c>
      <c r="D161" s="54" t="s">
        <v>3</v>
      </c>
      <c r="E161" s="54" t="s">
        <v>4</v>
      </c>
      <c r="F161" s="54" t="s">
        <v>5</v>
      </c>
      <c r="G161" s="54" t="s">
        <v>6</v>
      </c>
      <c r="H161" s="51" t="s">
        <v>7</v>
      </c>
    </row>
    <row r="162" spans="1:8" ht="50.1" customHeight="1">
      <c r="A162" s="59" t="s">
        <v>9</v>
      </c>
      <c r="B162" s="45" t="s">
        <v>53</v>
      </c>
      <c r="C162" s="4" t="str">
        <f>VLOOKUP($H159,'ITIS - Docenti'!$E$4:$AO$93,37,FALSE)</f>
        <v>Genco</v>
      </c>
      <c r="D162" s="47" t="str">
        <f>VLOOKUP($H159,'ITIS - Docenti'!$K$4:$AO$93,31,FALSE)</f>
        <v>Vulpio</v>
      </c>
      <c r="E162" s="47" t="str">
        <f>VLOOKUP($H159,'ITIS - Docenti'!$Q$4:$AO$93,25,FALSE)</f>
        <v>Ferrarese</v>
      </c>
      <c r="F162" s="47" t="str">
        <f>VLOOKUP($H159,'ITIS - Docenti'!$W$4:$AO$93,19,FALSE)</f>
        <v>Loiudice</v>
      </c>
      <c r="G162" s="47" t="str">
        <f>VLOOKUP($H159,'ITIS - Docenti'!$AC$4:$AO$93,13,FALSE)</f>
        <v>Pallotta</v>
      </c>
      <c r="H162" s="48" t="str">
        <f>VLOOKUP($H159,'ITIS - Docenti'!$AI$4:$AO$93,7,FALSE)</f>
        <v>Pallotta</v>
      </c>
    </row>
    <row r="163" spans="1:8" ht="50.1" customHeight="1">
      <c r="A163" s="59" t="s">
        <v>10</v>
      </c>
      <c r="B163" s="45" t="s">
        <v>54</v>
      </c>
      <c r="C163" s="2" t="str">
        <f>VLOOKUP($H159,'ITIS - Docenti'!$F$4:$AO$93,36,FALSE)</f>
        <v>Loiudice</v>
      </c>
      <c r="D163" s="39" t="str">
        <f>VLOOKUP($H159,'ITIS - Docenti'!$L$4:$AO$93,30,FALSE)</f>
        <v>Mongelli</v>
      </c>
      <c r="E163" s="39" t="str">
        <f>VLOOKUP($H159,'ITIS - Docenti'!$R$4:$AO$93,24,FALSE)</f>
        <v>Ferrarese</v>
      </c>
      <c r="F163" s="39" t="str">
        <f>VLOOKUP($H159,'ITIS - Docenti'!$X$4:$AO$93,18,FALSE)</f>
        <v>Pellegrino</v>
      </c>
      <c r="G163" s="39" t="str">
        <f>VLOOKUP($H159,'ITIS - Docenti'!$AD$4:$AO$93,12,FALSE)</f>
        <v>Simone</v>
      </c>
      <c r="H163" s="40" t="str">
        <f>VLOOKUP($H159,'ITIS - Docenti'!$AJ$4:$AO$93,6,FALSE)</f>
        <v>Pallotta</v>
      </c>
    </row>
    <row r="164" spans="1:8" ht="50.1" customHeight="1">
      <c r="A164" s="59" t="s">
        <v>10</v>
      </c>
      <c r="B164" s="45" t="s">
        <v>56</v>
      </c>
      <c r="C164" s="2" t="str">
        <f>VLOOKUP($H159,'ITIS - Docenti'!$G$4:$AO$93,35,FALSE)</f>
        <v>Pellegrino</v>
      </c>
      <c r="D164" s="39" t="str">
        <f>VLOOKUP($H159,'ITIS - Docenti'!$M$4:$AO$93,29,FALSE)</f>
        <v>Pallotta</v>
      </c>
      <c r="E164" s="39" t="str">
        <f>VLOOKUP($H159,'ITIS - Docenti'!$S$4:$AO$93,23,FALSE)</f>
        <v>Incampo</v>
      </c>
      <c r="F164" s="39" t="str">
        <f>VLOOKUP($H159,'ITIS - Docenti'!$Y$4:$AO$93,17,FALSE)</f>
        <v>Incampo</v>
      </c>
      <c r="G164" s="39" t="str">
        <f>VLOOKUP($H159,'ITIS - Docenti'!$AE$4:$AO$93,11,FALSE)</f>
        <v>Pepe</v>
      </c>
      <c r="H164" s="40" t="str">
        <f>VLOOKUP($H159,'ITIS - Docenti'!$AK$4:$AO$93,5,FALSE)</f>
        <v>Vulpio</v>
      </c>
    </row>
    <row r="165" spans="1:8" ht="50.1" customHeight="1">
      <c r="A165" s="59" t="s">
        <v>11</v>
      </c>
      <c r="B165" s="45" t="s">
        <v>57</v>
      </c>
      <c r="C165" s="2" t="str">
        <f>VLOOKUP($H159,'ITIS - Docenti'!$H$4:$AO$93,34,FALSE)</f>
        <v>Pallotta</v>
      </c>
      <c r="D165" s="39" t="str">
        <f>VLOOKUP($H159,'ITIS - Docenti'!$N$4:$AO$93,28,FALSE)</f>
        <v>Carbone</v>
      </c>
      <c r="E165" s="39" t="str">
        <f>VLOOKUP($H159,'ITIS - Docenti'!$T$4:$AO$93,22,FALSE)</f>
        <v>Incampo</v>
      </c>
      <c r="F165" s="39" t="str">
        <f>VLOOKUP($H159,'ITIS - Docenti'!$Z$4:$AO$93,16,FALSE)</f>
        <v>Carbone</v>
      </c>
      <c r="G165" s="39" t="str">
        <f>VLOOKUP($H159,'ITIS - Docenti'!$AF$4:$AO$93,10,FALSE)</f>
        <v>Pepe</v>
      </c>
      <c r="H165" s="40" t="str">
        <f>VLOOKUP($H159,'ITIS - Docenti'!$AL$4:$AO$93,4,FALSE)</f>
        <v>Pellegrino</v>
      </c>
    </row>
    <row r="166" spans="1:8" ht="50.1" customHeight="1">
      <c r="A166" s="59" t="s">
        <v>12</v>
      </c>
      <c r="B166" s="45" t="s">
        <v>58</v>
      </c>
      <c r="C166" s="2" t="str">
        <f>VLOOKUP($H159,'ITIS - Docenti'!$I$4:$AO$93,33,FALSE)</f>
        <v>Mongelli</v>
      </c>
      <c r="D166" s="39" t="str">
        <f>VLOOKUP($H159,'ITIS - Docenti'!$O$4:$AO$93,27,FALSE)</f>
        <v>Cimino</v>
      </c>
      <c r="E166" s="39" t="str">
        <f>VLOOKUP($H159,'ITIS - Docenti'!$U$4:$AO$93,21,FALSE)</f>
        <v>Incampo</v>
      </c>
      <c r="F166" s="39" t="str">
        <f>VLOOKUP($H159,'ITIS - Docenti'!$AA$4:$AO$93,15,FALSE)</f>
        <v>Carbone</v>
      </c>
      <c r="G166" s="39" t="str">
        <f>VLOOKUP($H159,'ITIS - Docenti'!$AG$4:$AO$93,9,FALSE)</f>
        <v>Mongelli</v>
      </c>
      <c r="H166" s="40" t="str">
        <f>VLOOKUP($H159,'ITIS - Docenti'!$AM$4:$AO$93,3,FALSE)</f>
        <v>Ferrarese</v>
      </c>
    </row>
    <row r="167" spans="1:8" ht="50.1" customHeight="1" thickBot="1">
      <c r="A167" s="60" t="s">
        <v>13</v>
      </c>
      <c r="B167" s="52" t="s">
        <v>59</v>
      </c>
      <c r="C167" s="122" t="str">
        <f>IF(ISNA(VLOOKUP($H159,'ITIS - Docenti'!$J$4:$AO$93,32,FALSE)),"",VLOOKUP($H159,'ITIS - Docenti'!$J$4:$AO$93,32,FALSE))</f>
        <v/>
      </c>
      <c r="D167" s="41" t="str">
        <f>IF(ISNA(VLOOKUP($H159,'ITIS - Docenti'!$P$4:$AO$93,26,FALSE)),"",VLOOKUP($H159,'ITIS - Docenti'!$P$4:$AO$93,26,FALSE))</f>
        <v/>
      </c>
      <c r="E167" s="41" t="str">
        <f>IF(ISNA(VLOOKUP($H159,'ITIS - Docenti'!$V$4:$AO$93,20,FALSE)),"",VLOOKUP($H159,'ITIS - Docenti'!$V$4:$AO$93,20,FALSE))</f>
        <v/>
      </c>
      <c r="F167" s="41" t="str">
        <f>IF(ISNA(VLOOKUP($H159,'ITIS - Docenti'!$AB$4:$AO$93,14,FALSE)),"",VLOOKUP($H159,'ITIS - Docenti'!$AB$4:$AO$93,14,FALSE))</f>
        <v/>
      </c>
      <c r="G167" s="41" t="str">
        <f>IF(ISNA(VLOOKUP($H159,'ITIS - Docenti'!$AH$4:$AO$93,8,FALSE)),"",VLOOKUP($H159,'ITIS - Docenti'!$AH$4:$AO$93,8,FALSE))</f>
        <v/>
      </c>
      <c r="H167" s="125" t="str">
        <f>IF(ISNA(VLOOKUP($H159,'ITIS - Docenti'!$AN$4:$AO$93,2,FALSE)),"",VLOOKUP($H159,'ITIS - Docenti'!$AN$4:$AO$93,2,FALSE))</f>
        <v/>
      </c>
    </row>
    <row r="169" spans="1:8" ht="18.75" thickBot="1"/>
    <row r="170" spans="1:8" ht="27">
      <c r="A170" s="236" t="s">
        <v>8</v>
      </c>
      <c r="B170" s="237"/>
      <c r="C170" s="240" t="s">
        <v>60</v>
      </c>
      <c r="D170" s="241"/>
      <c r="E170" s="241"/>
      <c r="F170" s="241"/>
      <c r="G170" s="242"/>
      <c r="H170" s="243" t="s">
        <v>98</v>
      </c>
    </row>
    <row r="171" spans="1:8" ht="27.75" thickBot="1">
      <c r="A171" s="238"/>
      <c r="B171" s="239"/>
      <c r="C171" s="245">
        <f>'ITIS - Docenti'!AJ1</f>
        <v>0</v>
      </c>
      <c r="D171" s="246"/>
      <c r="E171" s="246"/>
      <c r="F171" s="246"/>
      <c r="G171" s="247"/>
      <c r="H171" s="248"/>
    </row>
    <row r="172" spans="1:8" ht="50.1" customHeight="1" thickBot="1">
      <c r="A172" s="58"/>
      <c r="B172" s="57" t="s">
        <v>55</v>
      </c>
      <c r="C172" s="53" t="s">
        <v>2</v>
      </c>
      <c r="D172" s="54" t="s">
        <v>3</v>
      </c>
      <c r="E172" s="54" t="s">
        <v>4</v>
      </c>
      <c r="F172" s="54" t="s">
        <v>5</v>
      </c>
      <c r="G172" s="54" t="s">
        <v>6</v>
      </c>
      <c r="H172" s="51" t="s">
        <v>7</v>
      </c>
    </row>
    <row r="173" spans="1:8" ht="50.1" customHeight="1">
      <c r="A173" s="59" t="s">
        <v>9</v>
      </c>
      <c r="B173" s="45" t="s">
        <v>53</v>
      </c>
      <c r="C173" s="4" t="str">
        <f>VLOOKUP($H170,'ITIS - Docenti'!$E$4:$AO$93,37,FALSE)</f>
        <v>Loiudice</v>
      </c>
      <c r="D173" s="47" t="str">
        <f>VLOOKUP($H170,'ITIS - Docenti'!$K$4:$AO$93,31,FALSE)</f>
        <v>D'Ambrosio</v>
      </c>
      <c r="E173" s="47" t="str">
        <f>VLOOKUP($H170,'ITIS - Docenti'!$Q$4:$AO$93,25,FALSE)</f>
        <v>Costantino</v>
      </c>
      <c r="F173" s="47" t="str">
        <f>VLOOKUP($H170,'ITIS - Docenti'!$W$4:$AO$93,19,FALSE)</f>
        <v>Regina</v>
      </c>
      <c r="G173" s="47" t="str">
        <f>VLOOKUP($H170,'ITIS - Docenti'!$AC$4:$AO$93,13,FALSE)</f>
        <v>Grieco</v>
      </c>
      <c r="H173" s="48" t="str">
        <f>VLOOKUP($H170,'ITIS - Docenti'!$AI$4:$AO$93,7,FALSE)</f>
        <v>Regina</v>
      </c>
    </row>
    <row r="174" spans="1:8" ht="50.1" customHeight="1">
      <c r="A174" s="59" t="s">
        <v>10</v>
      </c>
      <c r="B174" s="45" t="s">
        <v>54</v>
      </c>
      <c r="C174" s="2" t="str">
        <f>VLOOKUP($H170,'ITIS - Docenti'!$F$4:$AO$93,36,FALSE)</f>
        <v>Moramarco A</v>
      </c>
      <c r="D174" s="39" t="str">
        <f>VLOOKUP($H170,'ITIS - Docenti'!$L$4:$AO$93,30,FALSE)</f>
        <v>Regina</v>
      </c>
      <c r="E174" s="39" t="str">
        <f>VLOOKUP($H170,'ITIS - Docenti'!$R$4:$AO$93,24,FALSE)</f>
        <v>Moramarco A</v>
      </c>
      <c r="F174" s="39" t="str">
        <f>VLOOKUP($H170,'ITIS - Docenti'!$X$4:$AO$93,18,FALSE)</f>
        <v>Moramarco A</v>
      </c>
      <c r="G174" s="39" t="str">
        <f>VLOOKUP($H170,'ITIS - Docenti'!$AD$4:$AO$93,12,FALSE)</f>
        <v>Regina</v>
      </c>
      <c r="H174" s="40" t="str">
        <f>VLOOKUP($H170,'ITIS - Docenti'!$AJ$4:$AO$93,6,FALSE)</f>
        <v>Porfido</v>
      </c>
    </row>
    <row r="175" spans="1:8" ht="50.1" customHeight="1">
      <c r="A175" s="59" t="s">
        <v>10</v>
      </c>
      <c r="B175" s="45" t="s">
        <v>56</v>
      </c>
      <c r="C175" s="2" t="str">
        <f>VLOOKUP($H170,'ITIS - Docenti'!$G$4:$AO$93,35,FALSE)</f>
        <v>Grieco</v>
      </c>
      <c r="D175" s="39" t="str">
        <f>VLOOKUP($H170,'ITIS - Docenti'!$M$4:$AO$93,29,FALSE)</f>
        <v>Regina</v>
      </c>
      <c r="E175" s="39" t="str">
        <f>VLOOKUP($H170,'ITIS - Docenti'!$S$4:$AO$93,23,FALSE)</f>
        <v>Laurieri</v>
      </c>
      <c r="F175" s="39" t="str">
        <f>VLOOKUP($H170,'ITIS - Docenti'!$Y$4:$AO$93,17,FALSE)</f>
        <v>Raspatelli</v>
      </c>
      <c r="G175" s="39" t="str">
        <f>VLOOKUP($H170,'ITIS - Docenti'!$AE$4:$AO$93,11,FALSE)</f>
        <v>Loiudice</v>
      </c>
      <c r="H175" s="40" t="str">
        <f>VLOOKUP($H170,'ITIS - Docenti'!$AK$4:$AO$93,5,FALSE)</f>
        <v>Porfido</v>
      </c>
    </row>
    <row r="176" spans="1:8" ht="50.1" customHeight="1">
      <c r="A176" s="59" t="s">
        <v>11</v>
      </c>
      <c r="B176" s="45" t="s">
        <v>57</v>
      </c>
      <c r="C176" s="2" t="str">
        <f>VLOOKUP($H170,'ITIS - Docenti'!$H$4:$AO$93,34,FALSE)</f>
        <v>Regina</v>
      </c>
      <c r="D176" s="39" t="str">
        <f>VLOOKUP($H170,'ITIS - Docenti'!$N$4:$AO$93,28,FALSE)</f>
        <v>Grieco</v>
      </c>
      <c r="E176" s="39" t="str">
        <f>VLOOKUP($H170,'ITIS - Docenti'!$T$4:$AO$93,22,FALSE)</f>
        <v>Fratusco</v>
      </c>
      <c r="F176" s="39" t="str">
        <f>VLOOKUP($H170,'ITIS - Docenti'!$Z$4:$AO$93,16,FALSE)</f>
        <v>Laurieri</v>
      </c>
      <c r="G176" s="39" t="str">
        <f>VLOOKUP($H170,'ITIS - Docenti'!$AF$4:$AO$93,10,FALSE)</f>
        <v>Costantino</v>
      </c>
      <c r="H176" s="40" t="str">
        <f>VLOOKUP($H170,'ITIS - Docenti'!$AL$4:$AO$93,4,FALSE)</f>
        <v>Grieco</v>
      </c>
    </row>
    <row r="177" spans="1:8" ht="50.1" customHeight="1">
      <c r="A177" s="59" t="s">
        <v>12</v>
      </c>
      <c r="B177" s="45" t="s">
        <v>58</v>
      </c>
      <c r="C177" s="2" t="str">
        <f>VLOOKUP($H170,'ITIS - Docenti'!$I$4:$AO$93,33,FALSE)</f>
        <v>Laurieri</v>
      </c>
      <c r="D177" s="39" t="str">
        <f>VLOOKUP($H170,'ITIS - Docenti'!$O$4:$AO$93,27,FALSE)</f>
        <v>Raspatelli</v>
      </c>
      <c r="E177" s="39" t="str">
        <f>VLOOKUP($H170,'ITIS - Docenti'!$U$4:$AO$93,21,FALSE)</f>
        <v>Costantino</v>
      </c>
      <c r="F177" s="39" t="str">
        <f>VLOOKUP($H170,'ITIS - Docenti'!$AA$4:$AO$93,15,FALSE)</f>
        <v>Porfido</v>
      </c>
      <c r="G177" s="39" t="str">
        <f>VLOOKUP($H170,'ITIS - Docenti'!$AG$4:$AO$93,9,FALSE)</f>
        <v>Costantino</v>
      </c>
      <c r="H177" s="40" t="str">
        <f>VLOOKUP($H170,'ITIS - Docenti'!$AM$4:$AO$93,3,FALSE)</f>
        <v>Grieco</v>
      </c>
    </row>
    <row r="178" spans="1:8" ht="50.1" customHeight="1" thickBot="1">
      <c r="A178" s="60" t="s">
        <v>13</v>
      </c>
      <c r="B178" s="52" t="s">
        <v>59</v>
      </c>
      <c r="C178" s="122" t="str">
        <f>IF(ISNA(VLOOKUP($H170,'ITIS - Docenti'!$J$4:$AO$93,32,FALSE)),"",VLOOKUP($H170,'ITIS - Docenti'!$J$4:$AO$93,32,FALSE))</f>
        <v/>
      </c>
      <c r="D178" s="41" t="str">
        <f>IF(ISNA(VLOOKUP($H170,'ITIS - Docenti'!$P$4:$AO$93,26,FALSE)),"",VLOOKUP($H170,'ITIS - Docenti'!$P$4:$AO$93,26,FALSE))</f>
        <v/>
      </c>
      <c r="E178" s="41" t="str">
        <f>IF(ISNA(VLOOKUP($H170,'ITIS - Docenti'!$V$4:$AO$93,20,FALSE)),"",VLOOKUP($H170,'ITIS - Docenti'!$V$4:$AO$93,20,FALSE))</f>
        <v/>
      </c>
      <c r="F178" s="41" t="str">
        <f>IF(ISNA(VLOOKUP($H170,'ITIS - Docenti'!$AB$4:$AO$93,14,FALSE)),"",VLOOKUP($H170,'ITIS - Docenti'!$AB$4:$AO$93,14,FALSE))</f>
        <v/>
      </c>
      <c r="G178" s="41" t="str">
        <f>IF(ISNA(VLOOKUP($H170,'ITIS - Docenti'!$AH$4:$AO$93,8,FALSE)),"",VLOOKUP($H170,'ITIS - Docenti'!$AH$4:$AO$93,8,FALSE))</f>
        <v/>
      </c>
      <c r="H178" s="125" t="str">
        <f>IF(ISNA(VLOOKUP($H170,'ITIS - Docenti'!$AN$4:$AO$93,2,FALSE)),"",VLOOKUP($H170,'ITIS - Docenti'!$AN$4:$AO$93,2,FALSE))</f>
        <v/>
      </c>
    </row>
    <row r="179" spans="1:8">
      <c r="A179" s="61"/>
      <c r="B179" s="55"/>
    </row>
    <row r="180" spans="1:8" ht="18.75" thickBot="1"/>
    <row r="181" spans="1:8" ht="27">
      <c r="A181" s="236" t="s">
        <v>8</v>
      </c>
      <c r="B181" s="237"/>
      <c r="C181" s="240" t="s">
        <v>60</v>
      </c>
      <c r="D181" s="241"/>
      <c r="E181" s="241"/>
      <c r="F181" s="241"/>
      <c r="G181" s="242"/>
      <c r="H181" s="243" t="s">
        <v>95</v>
      </c>
    </row>
    <row r="182" spans="1:8" ht="27.75" thickBot="1">
      <c r="A182" s="238"/>
      <c r="B182" s="239"/>
      <c r="C182" s="245">
        <f>'ITIS - Docenti'!AJ1</f>
        <v>0</v>
      </c>
      <c r="D182" s="246"/>
      <c r="E182" s="246"/>
      <c r="F182" s="246"/>
      <c r="G182" s="247"/>
      <c r="H182" s="248"/>
    </row>
    <row r="183" spans="1:8" ht="50.1" customHeight="1" thickBot="1">
      <c r="A183" s="58"/>
      <c r="B183" s="57" t="s">
        <v>55</v>
      </c>
      <c r="C183" s="53" t="s">
        <v>2</v>
      </c>
      <c r="D183" s="54" t="s">
        <v>3</v>
      </c>
      <c r="E183" s="54" t="s">
        <v>4</v>
      </c>
      <c r="F183" s="54" t="s">
        <v>5</v>
      </c>
      <c r="G183" s="54" t="s">
        <v>6</v>
      </c>
      <c r="H183" s="51" t="s">
        <v>7</v>
      </c>
    </row>
    <row r="184" spans="1:8" ht="50.1" customHeight="1">
      <c r="A184" s="59" t="s">
        <v>9</v>
      </c>
      <c r="B184" s="45" t="s">
        <v>53</v>
      </c>
      <c r="C184" s="4" t="str">
        <f>VLOOKUP($H181,'ITIS - Docenti'!$E$4:$AO$93,37,FALSE)</f>
        <v>Laurieri</v>
      </c>
      <c r="D184" s="47" t="str">
        <f>VLOOKUP($H181,'ITIS - Docenti'!$K$4:$AO$93,31,FALSE)</f>
        <v>Loiudice</v>
      </c>
      <c r="E184" s="47" t="str">
        <f>VLOOKUP($H181,'ITIS - Docenti'!$Q$4:$AO$93,25,FALSE)</f>
        <v>Grieco</v>
      </c>
      <c r="F184" s="47" t="str">
        <f>VLOOKUP($H181,'ITIS - Docenti'!$W$4:$AO$93,19,FALSE)</f>
        <v>Teofilo</v>
      </c>
      <c r="G184" s="47" t="str">
        <f>VLOOKUP($H181,'ITIS - Docenti'!$AC$4:$AO$93,13,FALSE)</f>
        <v>Moramarco A</v>
      </c>
      <c r="H184" s="48" t="str">
        <f>VLOOKUP($H181,'ITIS - Docenti'!$AI$4:$AO$93,7,FALSE)</f>
        <v>Genco</v>
      </c>
    </row>
    <row r="185" spans="1:8" ht="50.1" customHeight="1">
      <c r="A185" s="59" t="s">
        <v>10</v>
      </c>
      <c r="B185" s="45" t="s">
        <v>54</v>
      </c>
      <c r="C185" s="2" t="str">
        <f>VLOOKUP($H181,'ITIS - Docenti'!$F$4:$AO$93,36,FALSE)</f>
        <v>Porfido</v>
      </c>
      <c r="D185" s="39" t="str">
        <f>VLOOKUP($H181,'ITIS - Docenti'!$L$4:$AO$93,30,FALSE)</f>
        <v>Colantuono</v>
      </c>
      <c r="E185" s="39" t="str">
        <f>VLOOKUP($H181,'ITIS - Docenti'!$R$4:$AO$93,24,FALSE)</f>
        <v>Grieco</v>
      </c>
      <c r="F185" s="39" t="str">
        <f>VLOOKUP($H181,'ITIS - Docenti'!$X$4:$AO$93,18,FALSE)</f>
        <v>Regina</v>
      </c>
      <c r="G185" s="39" t="str">
        <f>VLOOKUP($H181,'ITIS - Docenti'!$AD$4:$AO$93,12,FALSE)</f>
        <v>Laurieri</v>
      </c>
      <c r="H185" s="40" t="str">
        <f>VLOOKUP($H181,'ITIS - Docenti'!$AJ$4:$AO$93,6,FALSE)</f>
        <v>Regina</v>
      </c>
    </row>
    <row r="186" spans="1:8" ht="50.1" customHeight="1">
      <c r="A186" s="59" t="s">
        <v>10</v>
      </c>
      <c r="B186" s="45" t="s">
        <v>56</v>
      </c>
      <c r="C186" s="2" t="str">
        <f>VLOOKUP($H181,'ITIS - Docenti'!$G$4:$AO$93,35,FALSE)</f>
        <v>Porfido</v>
      </c>
      <c r="D186" s="39" t="str">
        <f>VLOOKUP($H181,'ITIS - Docenti'!$M$4:$AO$93,29,FALSE)</f>
        <v>Colantuono</v>
      </c>
      <c r="E186" s="39" t="str">
        <f>VLOOKUP($H181,'ITIS - Docenti'!$S$4:$AO$93,23,FALSE)</f>
        <v>Moramarco A</v>
      </c>
      <c r="F186" s="39" t="str">
        <f>VLOOKUP($H181,'ITIS - Docenti'!$Y$4:$AO$93,17,FALSE)</f>
        <v>Regina</v>
      </c>
      <c r="G186" s="39" t="str">
        <f>VLOOKUP($H181,'ITIS - Docenti'!$AE$4:$AO$93,11,FALSE)</f>
        <v>Regina</v>
      </c>
      <c r="H186" s="40" t="str">
        <f>VLOOKUP($H181,'ITIS - Docenti'!$AK$4:$AO$93,5,FALSE)</f>
        <v>Grieco</v>
      </c>
    </row>
    <row r="187" spans="1:8" ht="50.1" customHeight="1">
      <c r="A187" s="59" t="s">
        <v>11</v>
      </c>
      <c r="B187" s="45" t="s">
        <v>57</v>
      </c>
      <c r="C187" s="2" t="str">
        <f>VLOOKUP($H181,'ITIS - Docenti'!$H$4:$AO$93,34,FALSE)</f>
        <v>Moramarco A</v>
      </c>
      <c r="D187" s="39" t="str">
        <f>VLOOKUP($H181,'ITIS - Docenti'!$N$4:$AO$93,28,FALSE)</f>
        <v>Regina</v>
      </c>
      <c r="E187" s="39" t="str">
        <f>VLOOKUP($H181,'ITIS - Docenti'!$T$4:$AO$93,22,FALSE)</f>
        <v>Laurieri</v>
      </c>
      <c r="F187" s="39" t="str">
        <f>VLOOKUP($H181,'ITIS - Docenti'!$Z$4:$AO$93,16,FALSE)</f>
        <v>Colantuono</v>
      </c>
      <c r="G187" s="39" t="str">
        <f>VLOOKUP($H181,'ITIS - Docenti'!$AF$4:$AO$93,10,FALSE)</f>
        <v>Colantuono</v>
      </c>
      <c r="H187" s="40" t="str">
        <f>VLOOKUP($H181,'ITIS - Docenti'!$AL$4:$AO$93,4,FALSE)</f>
        <v>Raspatelli</v>
      </c>
    </row>
    <row r="188" spans="1:8" ht="50.1" customHeight="1">
      <c r="A188" s="59" t="s">
        <v>12</v>
      </c>
      <c r="B188" s="45" t="s">
        <v>58</v>
      </c>
      <c r="C188" s="2" t="str">
        <f>VLOOKUP($H181,'ITIS - Docenti'!$I$4:$AO$93,33,FALSE)</f>
        <v>Regina</v>
      </c>
      <c r="D188" s="39" t="str">
        <f>VLOOKUP($H181,'ITIS - Docenti'!$O$4:$AO$93,27,FALSE)</f>
        <v>Colantuono</v>
      </c>
      <c r="E188" s="39" t="str">
        <f>VLOOKUP($H181,'ITIS - Docenti'!$U$4:$AO$93,21,FALSE)</f>
        <v>Raspatelli</v>
      </c>
      <c r="F188" s="39" t="str">
        <f>VLOOKUP($H181,'ITIS - Docenti'!$AA$4:$AO$93,15,FALSE)</f>
        <v>Loiudice</v>
      </c>
      <c r="G188" s="39" t="str">
        <f>VLOOKUP($H181,'ITIS - Docenti'!$AG$4:$AO$93,9,FALSE)</f>
        <v>Colantuono</v>
      </c>
      <c r="H188" s="40" t="e">
        <f>VLOOKUP($H181,'ITIS - Docenti'!$AM$4:$AO$93,3,FALSE)</f>
        <v>#N/A</v>
      </c>
    </row>
    <row r="189" spans="1:8" ht="50.1" customHeight="1" thickBot="1">
      <c r="A189" s="60" t="s">
        <v>13</v>
      </c>
      <c r="B189" s="52" t="s">
        <v>59</v>
      </c>
      <c r="C189" s="122" t="str">
        <f>IF(ISNA(VLOOKUP($H181,'ITIS - Docenti'!$J$4:$AO$93,32,FALSE)),"",VLOOKUP($H181,'ITIS - Docenti'!$J$4:$AO$93,32,FALSE))</f>
        <v/>
      </c>
      <c r="D189" s="41" t="str">
        <f>IF(ISNA(VLOOKUP($H181,'ITIS - Docenti'!$P$4:$AO$93,26,FALSE)),"",VLOOKUP($H181,'ITIS - Docenti'!$P$4:$AO$93,26,FALSE))</f>
        <v/>
      </c>
      <c r="E189" s="41" t="str">
        <f>IF(ISNA(VLOOKUP($H181,'ITIS - Docenti'!$V$4:$AO$93,20,FALSE)),"",VLOOKUP($H181,'ITIS - Docenti'!$V$4:$AO$93,20,FALSE))</f>
        <v/>
      </c>
      <c r="F189" s="41" t="str">
        <f>IF(ISNA(VLOOKUP($H181,'ITIS - Docenti'!$AB$4:$AO$93,14,FALSE)),"",VLOOKUP($H181,'ITIS - Docenti'!$AB$4:$AO$93,14,FALSE))</f>
        <v/>
      </c>
      <c r="G189" s="41" t="str">
        <f>IF(ISNA(VLOOKUP($H181,'ITIS - Docenti'!$AH$4:$AO$93,8,FALSE)),"",VLOOKUP($H181,'ITIS - Docenti'!$AH$4:$AO$93,8,FALSE))</f>
        <v/>
      </c>
      <c r="H189" s="125" t="str">
        <f>IF(ISNA(VLOOKUP($H181,'ITIS - Docenti'!$AN$4:$AO$93,2,FALSE)),"",VLOOKUP($H181,'ITIS - Docenti'!$AN$4:$AO$93,2,FALSE))</f>
        <v/>
      </c>
    </row>
    <row r="191" spans="1:8" ht="18.75" thickBot="1"/>
    <row r="192" spans="1:8" ht="27">
      <c r="A192" s="236" t="s">
        <v>8</v>
      </c>
      <c r="B192" s="237"/>
      <c r="C192" s="240" t="s">
        <v>60</v>
      </c>
      <c r="D192" s="241"/>
      <c r="E192" s="241"/>
      <c r="F192" s="241"/>
      <c r="G192" s="242"/>
      <c r="H192" s="243" t="s">
        <v>89</v>
      </c>
    </row>
    <row r="193" spans="1:8" ht="27.75" thickBot="1">
      <c r="A193" s="238"/>
      <c r="B193" s="239"/>
      <c r="C193" s="245">
        <f>'ITIS - Docenti'!AJ1</f>
        <v>0</v>
      </c>
      <c r="D193" s="246"/>
      <c r="E193" s="246"/>
      <c r="F193" s="246"/>
      <c r="G193" s="247"/>
      <c r="H193" s="248"/>
    </row>
    <row r="194" spans="1:8" ht="50.1" customHeight="1" thickBot="1">
      <c r="A194" s="58"/>
      <c r="B194" s="57" t="s">
        <v>55</v>
      </c>
      <c r="C194" s="53" t="s">
        <v>2</v>
      </c>
      <c r="D194" s="54" t="s">
        <v>3</v>
      </c>
      <c r="E194" s="54" t="s">
        <v>4</v>
      </c>
      <c r="F194" s="54" t="s">
        <v>5</v>
      </c>
      <c r="G194" s="54" t="s">
        <v>6</v>
      </c>
      <c r="H194" s="51" t="s">
        <v>7</v>
      </c>
    </row>
    <row r="195" spans="1:8" ht="50.1" customHeight="1">
      <c r="A195" s="59" t="s">
        <v>9</v>
      </c>
      <c r="B195" s="45" t="s">
        <v>53</v>
      </c>
      <c r="C195" s="4" t="str">
        <f>VLOOKUP($H192,'ITIS - Docenti'!$E$4:$AO$93,37,FALSE)</f>
        <v>PerrucciF</v>
      </c>
      <c r="D195" s="47" t="str">
        <f>VLOOKUP($H192,'ITIS - Docenti'!$K$4:$AO$93,31,FALSE)</f>
        <v>Genco</v>
      </c>
      <c r="E195" s="47" t="str">
        <f>VLOOKUP($H192,'ITIS - Docenti'!$Q$4:$AO$93,25,FALSE)</f>
        <v>Speranza</v>
      </c>
      <c r="F195" s="47" t="str">
        <f>VLOOKUP($H192,'ITIS - Docenti'!$W$4:$AO$93,19,FALSE)</f>
        <v>Oliva</v>
      </c>
      <c r="G195" s="47" t="str">
        <f>VLOOKUP($H192,'ITIS - Docenti'!$AC$4:$AO$93,13,FALSE)</f>
        <v>Incampo</v>
      </c>
      <c r="H195" s="48" t="str">
        <f>VLOOKUP($H192,'ITIS - Docenti'!$AI$4:$AO$93,7,FALSE)</f>
        <v>Tribuzio</v>
      </c>
    </row>
    <row r="196" spans="1:8" ht="50.1" customHeight="1">
      <c r="A196" s="59" t="s">
        <v>10</v>
      </c>
      <c r="B196" s="45" t="s">
        <v>54</v>
      </c>
      <c r="C196" s="2" t="str">
        <f>VLOOKUP($H192,'ITIS - Docenti'!$F$4:$AO$93,36,FALSE)</f>
        <v>Marvulli65</v>
      </c>
      <c r="D196" s="39" t="str">
        <f>VLOOKUP($H192,'ITIS - Docenti'!$L$4:$AO$93,30,FALSE)</f>
        <v>Cavallera</v>
      </c>
      <c r="E196" s="39" t="str">
        <f>VLOOKUP($H192,'ITIS - Docenti'!$R$4:$AO$93,24,FALSE)</f>
        <v>Cavallera</v>
      </c>
      <c r="F196" s="39" t="str">
        <f>VLOOKUP($H192,'ITIS - Docenti'!$X$4:$AO$93,18,FALSE)</f>
        <v>PerrucciF</v>
      </c>
      <c r="G196" s="39" t="str">
        <f>VLOOKUP($H192,'ITIS - Docenti'!$AD$4:$AO$93,12,FALSE)</f>
        <v>PerrucciF</v>
      </c>
      <c r="H196" s="40" t="str">
        <f>VLOOKUP($H192,'ITIS - Docenti'!$AJ$4:$AO$93,6,FALSE)</f>
        <v>Marvulli65</v>
      </c>
    </row>
    <row r="197" spans="1:8" ht="50.1" customHeight="1">
      <c r="A197" s="59" t="s">
        <v>10</v>
      </c>
      <c r="B197" s="45" t="s">
        <v>56</v>
      </c>
      <c r="C197" s="2" t="str">
        <f>VLOOKUP($H192,'ITIS - Docenti'!$G$4:$AO$93,35,FALSE)</f>
        <v>Giampetruzzi</v>
      </c>
      <c r="D197" s="39" t="str">
        <f>VLOOKUP($H192,'ITIS - Docenti'!$M$4:$AO$93,29,FALSE)</f>
        <v>Tribuzio</v>
      </c>
      <c r="E197" s="39" t="str">
        <f>VLOOKUP($H192,'ITIS - Docenti'!$S$4:$AO$93,23,FALSE)</f>
        <v>Cavallera</v>
      </c>
      <c r="F197" s="39" t="str">
        <f>VLOOKUP($H192,'ITIS - Docenti'!$Y$4:$AO$93,17,FALSE)</f>
        <v>Cavallera</v>
      </c>
      <c r="G197" s="39" t="str">
        <f>VLOOKUP($H192,'ITIS - Docenti'!$AE$4:$AO$93,11,FALSE)</f>
        <v>Cimino</v>
      </c>
      <c r="H197" s="40" t="str">
        <f>VLOOKUP($H192,'ITIS - Docenti'!$AK$4:$AO$93,5,FALSE)</f>
        <v>Oliva</v>
      </c>
    </row>
    <row r="198" spans="1:8" ht="50.1" customHeight="1">
      <c r="A198" s="59" t="s">
        <v>11</v>
      </c>
      <c r="B198" s="45" t="s">
        <v>57</v>
      </c>
      <c r="C198" s="2" t="str">
        <f>VLOOKUP($H192,'ITIS - Docenti'!$H$4:$AO$93,34,FALSE)</f>
        <v>Giampetruzzi</v>
      </c>
      <c r="D198" s="39" t="str">
        <f>VLOOKUP($H192,'ITIS - Docenti'!$N$4:$AO$93,28,FALSE)</f>
        <v>Tribuzio</v>
      </c>
      <c r="E198" s="39" t="str">
        <f>VLOOKUP($H192,'ITIS - Docenti'!$T$4:$AO$93,22,FALSE)</f>
        <v>Lopedota</v>
      </c>
      <c r="F198" s="39" t="str">
        <f>VLOOKUP($H192,'ITIS - Docenti'!$Z$4:$AO$93,16,FALSE)</f>
        <v>Cavallera</v>
      </c>
      <c r="G198" s="39" t="str">
        <f>VLOOKUP($H192,'ITIS - Docenti'!$AF$4:$AO$93,10,FALSE)</f>
        <v>Cimino</v>
      </c>
      <c r="H198" s="40" t="str">
        <f>VLOOKUP($H192,'ITIS - Docenti'!$AL$4:$AO$93,4,FALSE)</f>
        <v>Cavallera</v>
      </c>
    </row>
    <row r="199" spans="1:8" ht="50.1" customHeight="1">
      <c r="A199" s="59" t="s">
        <v>12</v>
      </c>
      <c r="B199" s="45" t="s">
        <v>58</v>
      </c>
      <c r="C199" s="2" t="str">
        <f>VLOOKUP($H192,'ITIS - Docenti'!$I$4:$AO$93,33,FALSE)</f>
        <v>Tribuzio</v>
      </c>
      <c r="D199" s="39" t="str">
        <f>VLOOKUP($H192,'ITIS - Docenti'!$O$4:$AO$93,27,FALSE)</f>
        <v>Marvulli65</v>
      </c>
      <c r="E199" s="39" t="str">
        <f>VLOOKUP($H192,'ITIS - Docenti'!$U$4:$AO$93,21,FALSE)</f>
        <v>PerrucciF</v>
      </c>
      <c r="F199" s="39" t="str">
        <f>VLOOKUP($H192,'ITIS - Docenti'!$AA$4:$AO$93,15,FALSE)</f>
        <v>Lopedota</v>
      </c>
      <c r="G199" s="39" t="str">
        <f>VLOOKUP($H192,'ITIS - Docenti'!$AG$4:$AO$93,9,FALSE)</f>
        <v>Oliva</v>
      </c>
      <c r="H199" s="40" t="str">
        <f>VLOOKUP($H192,'ITIS - Docenti'!$AM$4:$AO$93,3,FALSE)</f>
        <v>Speranza</v>
      </c>
    </row>
    <row r="200" spans="1:8" ht="50.1" customHeight="1" thickBot="1">
      <c r="A200" s="60" t="s">
        <v>13</v>
      </c>
      <c r="B200" s="52" t="s">
        <v>59</v>
      </c>
      <c r="C200" s="122" t="str">
        <f>IF(ISNA(VLOOKUP($H192,'ITIS - Docenti'!$J$4:$AO$93,32,FALSE)),"",VLOOKUP($H192,'ITIS - Docenti'!$J$4:$AO$93,32,FALSE))</f>
        <v/>
      </c>
      <c r="D200" s="41" t="str">
        <f>IF(ISNA(VLOOKUP($H192,'ITIS - Docenti'!$P$4:$AO$93,26,FALSE)),"",VLOOKUP($H192,'ITIS - Docenti'!$P$4:$AO$93,26,FALSE))</f>
        <v/>
      </c>
      <c r="E200" s="41" t="str">
        <f>IF(ISNA(VLOOKUP($H192,'ITIS - Docenti'!$V$4:$AO$93,20,FALSE)),"",VLOOKUP($H192,'ITIS - Docenti'!$V$4:$AO$93,20,FALSE))</f>
        <v/>
      </c>
      <c r="F200" s="41" t="str">
        <f>IF(ISNA(VLOOKUP($H192,'ITIS - Docenti'!$AB$4:$AO$93,14,FALSE)),"",VLOOKUP($H192,'ITIS - Docenti'!$AB$4:$AO$93,14,FALSE))</f>
        <v/>
      </c>
      <c r="G200" s="41" t="str">
        <f>IF(ISNA(VLOOKUP($H192,'ITIS - Docenti'!$AH$4:$AO$93,8,FALSE)),"",VLOOKUP($H192,'ITIS - Docenti'!$AH$4:$AO$93,8,FALSE))</f>
        <v/>
      </c>
      <c r="H200" s="125" t="str">
        <f>IF(ISNA(VLOOKUP($H192,'ITIS - Docenti'!$AN$4:$AO$93,2,FALSE)),"",VLOOKUP($H192,'ITIS - Docenti'!$AN$4:$AO$93,2,FALSE))</f>
        <v/>
      </c>
    </row>
    <row r="201" spans="1:8">
      <c r="A201" s="61"/>
      <c r="B201" s="55"/>
    </row>
    <row r="202" spans="1:8" ht="18.75" thickBot="1"/>
    <row r="203" spans="1:8" ht="27">
      <c r="A203" s="236" t="s">
        <v>8</v>
      </c>
      <c r="B203" s="237"/>
      <c r="C203" s="240" t="s">
        <v>60</v>
      </c>
      <c r="D203" s="241"/>
      <c r="E203" s="241"/>
      <c r="F203" s="241"/>
      <c r="G203" s="242"/>
      <c r="H203" s="243" t="s">
        <v>88</v>
      </c>
    </row>
    <row r="204" spans="1:8" ht="27.75" thickBot="1">
      <c r="A204" s="238"/>
      <c r="B204" s="239"/>
      <c r="C204" s="245">
        <f>'ITIS - Docenti'!AJ1</f>
        <v>0</v>
      </c>
      <c r="D204" s="246"/>
      <c r="E204" s="246"/>
      <c r="F204" s="246"/>
      <c r="G204" s="247"/>
      <c r="H204" s="248"/>
    </row>
    <row r="205" spans="1:8" ht="50.1" customHeight="1" thickBot="1">
      <c r="A205" s="58"/>
      <c r="B205" s="57" t="s">
        <v>55</v>
      </c>
      <c r="C205" s="53" t="s">
        <v>2</v>
      </c>
      <c r="D205" s="54" t="s">
        <v>3</v>
      </c>
      <c r="E205" s="54" t="s">
        <v>4</v>
      </c>
      <c r="F205" s="54" t="s">
        <v>5</v>
      </c>
      <c r="G205" s="54" t="s">
        <v>6</v>
      </c>
      <c r="H205" s="51" t="s">
        <v>7</v>
      </c>
    </row>
    <row r="206" spans="1:8" ht="50.1" customHeight="1">
      <c r="A206" s="59" t="s">
        <v>9</v>
      </c>
      <c r="B206" s="45" t="s">
        <v>53</v>
      </c>
      <c r="C206" s="4" t="str">
        <f>VLOOKUP($H203,'ITIS - Docenti'!$E$4:$AO$93,37,FALSE)</f>
        <v>Speranza</v>
      </c>
      <c r="D206" s="47" t="str">
        <f>VLOOKUP($H203,'ITIS - Docenti'!$K$4:$AO$93,31,FALSE)</f>
        <v>Marvulli65</v>
      </c>
      <c r="E206" s="47" t="str">
        <f>VLOOKUP($H203,'ITIS - Docenti'!$Q$4:$AO$93,25,FALSE)</f>
        <v>PerrucciF</v>
      </c>
      <c r="F206" s="47" t="str">
        <f>VLOOKUP($H203,'ITIS - Docenti'!$W$4:$AO$93,19,FALSE)</f>
        <v>PerrucciF</v>
      </c>
      <c r="G206" s="47" t="str">
        <f>VLOOKUP($H203,'ITIS - Docenti'!$AC$4:$AO$93,13,FALSE)</f>
        <v>Lopedota</v>
      </c>
      <c r="H206" s="48" t="str">
        <f>VLOOKUP($H203,'ITIS - Docenti'!$AI$4:$AO$93,7,FALSE)</f>
        <v>Marvulli65</v>
      </c>
    </row>
    <row r="207" spans="1:8" ht="50.1" customHeight="1">
      <c r="A207" s="59" t="s">
        <v>10</v>
      </c>
      <c r="B207" s="45" t="s">
        <v>54</v>
      </c>
      <c r="C207" s="2" t="str">
        <f>VLOOKUP($H203,'ITIS - Docenti'!$F$4:$AO$93,36,FALSE)</f>
        <v>Tribuzio</v>
      </c>
      <c r="D207" s="39" t="str">
        <f>VLOOKUP($H203,'ITIS - Docenti'!$L$4:$AO$93,30,FALSE)</f>
        <v>Marvulli65</v>
      </c>
      <c r="E207" s="39" t="str">
        <f>VLOOKUP($H203,'ITIS - Docenti'!$R$4:$AO$93,24,FALSE)</f>
        <v>Lopedota</v>
      </c>
      <c r="F207" s="39" t="str">
        <f>VLOOKUP($H203,'ITIS - Docenti'!$X$4:$AO$93,18,FALSE)</f>
        <v>Cavallera</v>
      </c>
      <c r="G207" s="39" t="str">
        <f>VLOOKUP($H203,'ITIS - Docenti'!$AD$4:$AO$93,12,FALSE)</f>
        <v>Incampo</v>
      </c>
      <c r="H207" s="40" t="str">
        <f>VLOOKUP($H203,'ITIS - Docenti'!$AJ$4:$AO$93,6,FALSE)</f>
        <v>Speranza</v>
      </c>
    </row>
    <row r="208" spans="1:8" ht="50.1" customHeight="1">
      <c r="A208" s="59" t="s">
        <v>10</v>
      </c>
      <c r="B208" s="45" t="s">
        <v>56</v>
      </c>
      <c r="C208" s="2" t="str">
        <f>VLOOKUP($H203,'ITIS - Docenti'!$G$4:$AO$93,35,FALSE)</f>
        <v>Cimino</v>
      </c>
      <c r="D208" s="39" t="str">
        <f>VLOOKUP($H203,'ITIS - Docenti'!$M$4:$AO$93,29,FALSE)</f>
        <v>PerrucciF</v>
      </c>
      <c r="E208" s="39" t="str">
        <f>VLOOKUP($H203,'ITIS - Docenti'!$S$4:$AO$93,23,FALSE)</f>
        <v>Niglio</v>
      </c>
      <c r="F208" s="39" t="str">
        <f>VLOOKUP($H203,'ITIS - Docenti'!$Y$4:$AO$93,17,FALSE)</f>
        <v>Niglio</v>
      </c>
      <c r="G208" s="39" t="str">
        <f>VLOOKUP($H203,'ITIS - Docenti'!$AE$4:$AO$93,11,FALSE)</f>
        <v>Giampetruzzi</v>
      </c>
      <c r="H208" s="40" t="str">
        <f>VLOOKUP($H203,'ITIS - Docenti'!$AK$4:$AO$93,5,FALSE)</f>
        <v>Tribuzio</v>
      </c>
    </row>
    <row r="209" spans="1:8" ht="50.1" customHeight="1">
      <c r="A209" s="59" t="s">
        <v>11</v>
      </c>
      <c r="B209" s="45" t="s">
        <v>57</v>
      </c>
      <c r="C209" s="2" t="str">
        <f>VLOOKUP($H203,'ITIS - Docenti'!$H$4:$AO$93,34,FALSE)</f>
        <v>Cimino</v>
      </c>
      <c r="D209" s="39" t="str">
        <f>VLOOKUP($H203,'ITIS - Docenti'!$N$4:$AO$93,28,FALSE)</f>
        <v>Genco</v>
      </c>
      <c r="E209" s="39" t="str">
        <f>VLOOKUP($H203,'ITIS - Docenti'!$T$4:$AO$93,22,FALSE)</f>
        <v>Cavallera</v>
      </c>
      <c r="F209" s="39" t="str">
        <f>VLOOKUP($H203,'ITIS - Docenti'!$Z$4:$AO$93,16,FALSE)</f>
        <v>Tribuzio</v>
      </c>
      <c r="G209" s="39" t="str">
        <f>VLOOKUP($H203,'ITIS - Docenti'!$AF$4:$AO$93,10,FALSE)</f>
        <v>Giampetruzzi</v>
      </c>
      <c r="H209" s="40" t="str">
        <f>VLOOKUP($H203,'ITIS - Docenti'!$AL$4:$AO$93,4,FALSE)</f>
        <v>Tribuzio</v>
      </c>
    </row>
    <row r="210" spans="1:8" ht="50.1" customHeight="1">
      <c r="A210" s="59" t="s">
        <v>12</v>
      </c>
      <c r="B210" s="45" t="s">
        <v>58</v>
      </c>
      <c r="C210" s="2" t="str">
        <f>VLOOKUP($H203,'ITIS - Docenti'!$I$4:$AO$93,33,FALSE)</f>
        <v>Niglio</v>
      </c>
      <c r="D210" s="39" t="str">
        <f>VLOOKUP($H203,'ITIS - Docenti'!$O$4:$AO$93,27,FALSE)</f>
        <v>Cavallera</v>
      </c>
      <c r="E210" s="39" t="str">
        <f>VLOOKUP($H203,'ITIS - Docenti'!$U$4:$AO$93,21,FALSE)</f>
        <v>Fratusco</v>
      </c>
      <c r="F210" s="39" t="str">
        <f>VLOOKUP($H203,'ITIS - Docenti'!$AA$4:$AO$93,15,FALSE)</f>
        <v>Tribuzio</v>
      </c>
      <c r="G210" s="39" t="str">
        <f>VLOOKUP($H203,'ITIS - Docenti'!$AG$4:$AO$93,9,FALSE)</f>
        <v>Cavallera</v>
      </c>
      <c r="H210" s="40" t="str">
        <f>VLOOKUP($H203,'ITIS - Docenti'!$AM$4:$AO$93,3,FALSE)</f>
        <v>Cavallera</v>
      </c>
    </row>
    <row r="211" spans="1:8" ht="50.1" customHeight="1" thickBot="1">
      <c r="A211" s="60" t="s">
        <v>13</v>
      </c>
      <c r="B211" s="52" t="s">
        <v>59</v>
      </c>
      <c r="C211" s="122" t="str">
        <f>IF(ISNA(VLOOKUP($H203,'ITIS - Docenti'!$J$4:$AO$93,32,FALSE)),"",VLOOKUP($H203,'ITIS - Docenti'!$J$4:$AO$93,32,FALSE))</f>
        <v/>
      </c>
      <c r="D211" s="41" t="str">
        <f>IF(ISNA(VLOOKUP($H203,'ITIS - Docenti'!$P$4:$AO$93,26,FALSE)),"",VLOOKUP($H203,'ITIS - Docenti'!$P$4:$AO$93,26,FALSE))</f>
        <v/>
      </c>
      <c r="E211" s="41" t="str">
        <f>IF(ISNA(VLOOKUP($H203,'ITIS - Docenti'!$V$4:$AO$93,20,FALSE)),"",VLOOKUP($H203,'ITIS - Docenti'!$V$4:$AO$93,20,FALSE))</f>
        <v/>
      </c>
      <c r="F211" s="41" t="str">
        <f>IF(ISNA(VLOOKUP($H203,'ITIS - Docenti'!$AB$4:$AO$93,14,FALSE)),"",VLOOKUP($H203,'ITIS - Docenti'!$AB$4:$AO$93,14,FALSE))</f>
        <v/>
      </c>
      <c r="G211" s="41" t="str">
        <f>IF(ISNA(VLOOKUP($H203,'ITIS - Docenti'!$AH$4:$AO$93,8,FALSE)),"",VLOOKUP($H203,'ITIS - Docenti'!$AH$4:$AO$93,8,FALSE))</f>
        <v/>
      </c>
      <c r="H211" s="125" t="str">
        <f>IF(ISNA(VLOOKUP($H203,'ITIS - Docenti'!$AN$4:$AO$93,2,FALSE)),"",VLOOKUP($H203,'ITIS - Docenti'!$AN$4:$AO$93,2,FALSE))</f>
        <v/>
      </c>
    </row>
    <row r="213" spans="1:8" ht="18.75" thickBot="1"/>
    <row r="214" spans="1:8" ht="27">
      <c r="A214" s="236" t="s">
        <v>8</v>
      </c>
      <c r="B214" s="237"/>
      <c r="C214" s="240" t="s">
        <v>60</v>
      </c>
      <c r="D214" s="241"/>
      <c r="E214" s="241"/>
      <c r="F214" s="241"/>
      <c r="G214" s="242"/>
      <c r="H214" s="243" t="s">
        <v>90</v>
      </c>
    </row>
    <row r="215" spans="1:8" ht="27.75" thickBot="1">
      <c r="A215" s="238"/>
      <c r="B215" s="239"/>
      <c r="C215" s="245">
        <f>'ITIS - Docenti'!AJ1</f>
        <v>0</v>
      </c>
      <c r="D215" s="246"/>
      <c r="E215" s="246"/>
      <c r="F215" s="246"/>
      <c r="G215" s="247"/>
      <c r="H215" s="248"/>
    </row>
    <row r="216" spans="1:8" ht="50.1" customHeight="1" thickBot="1">
      <c r="A216" s="58"/>
      <c r="B216" s="57" t="s">
        <v>55</v>
      </c>
      <c r="C216" s="53" t="s">
        <v>2</v>
      </c>
      <c r="D216" s="54" t="s">
        <v>3</v>
      </c>
      <c r="E216" s="54" t="s">
        <v>4</v>
      </c>
      <c r="F216" s="54" t="s">
        <v>5</v>
      </c>
      <c r="G216" s="54" t="s">
        <v>6</v>
      </c>
      <c r="H216" s="51" t="s">
        <v>7</v>
      </c>
    </row>
    <row r="217" spans="1:8" ht="50.1" customHeight="1">
      <c r="A217" s="59" t="s">
        <v>9</v>
      </c>
      <c r="B217" s="45" t="s">
        <v>53</v>
      </c>
      <c r="C217" s="4" t="str">
        <f>VLOOKUP($H214,'ITIS - Docenti'!$E$4:$AO$93,37,FALSE)</f>
        <v>Lopedota</v>
      </c>
      <c r="D217" s="47" t="str">
        <f>VLOOKUP($H214,'ITIS - Docenti'!$K$4:$AO$93,31,FALSE)</f>
        <v>Giampetruzzi</v>
      </c>
      <c r="E217" s="47" t="str">
        <f>VLOOKUP($H214,'ITIS - Docenti'!$Q$4:$AO$93,25,FALSE)</f>
        <v>Cavallera</v>
      </c>
      <c r="F217" s="47" t="str">
        <f>VLOOKUP($H214,'ITIS - Docenti'!$W$4:$AO$93,19,FALSE)</f>
        <v>Marvulli65</v>
      </c>
      <c r="G217" s="47" t="str">
        <f>VLOOKUP($H214,'ITIS - Docenti'!$AC$4:$AO$93,13,FALSE)</f>
        <v>Speranza</v>
      </c>
      <c r="H217" s="48" t="str">
        <f>VLOOKUP($H214,'ITIS - Docenti'!$AI$4:$AO$93,7,FALSE)</f>
        <v>Cavallera</v>
      </c>
    </row>
    <row r="218" spans="1:8" ht="50.1" customHeight="1">
      <c r="A218" s="59" t="s">
        <v>10</v>
      </c>
      <c r="B218" s="45" t="s">
        <v>54</v>
      </c>
      <c r="C218" s="2" t="str">
        <f>VLOOKUP($H214,'ITIS - Docenti'!$F$4:$AO$93,36,FALSE)</f>
        <v>PerrucciF</v>
      </c>
      <c r="D218" s="39" t="str">
        <f>VLOOKUP($H214,'ITIS - Docenti'!$L$4:$AO$93,30,FALSE)</f>
        <v>Giampetruzzi</v>
      </c>
      <c r="E218" s="39" t="str">
        <f>VLOOKUP($H214,'ITIS - Docenti'!$R$4:$AO$93,24,FALSE)</f>
        <v>PerrucciF</v>
      </c>
      <c r="F218" s="39" t="str">
        <f>VLOOKUP($H214,'ITIS - Docenti'!$X$4:$AO$93,18,FALSE)</f>
        <v>Marvulli65</v>
      </c>
      <c r="G218" s="39" t="str">
        <f>VLOOKUP($H214,'ITIS - Docenti'!$AD$4:$AO$93,12,FALSE)</f>
        <v>Niglio</v>
      </c>
      <c r="H218" s="40" t="str">
        <f>VLOOKUP($H214,'ITIS - Docenti'!$AJ$4:$AO$93,6,FALSE)</f>
        <v>Cavallera</v>
      </c>
    </row>
    <row r="219" spans="1:8" ht="50.1" customHeight="1">
      <c r="A219" s="59" t="s">
        <v>10</v>
      </c>
      <c r="B219" s="45" t="s">
        <v>56</v>
      </c>
      <c r="C219" s="2" t="str">
        <f>VLOOKUP($H214,'ITIS - Docenti'!$G$4:$AO$93,35,FALSE)</f>
        <v>Tribuzio</v>
      </c>
      <c r="D219" s="39" t="str">
        <f>VLOOKUP($H214,'ITIS - Docenti'!$M$4:$AO$93,29,FALSE)</f>
        <v>Cavallera</v>
      </c>
      <c r="E219" s="39" t="str">
        <f>VLOOKUP($H214,'ITIS - Docenti'!$S$4:$AO$93,23,FALSE)</f>
        <v>Lopedota</v>
      </c>
      <c r="F219" s="39" t="str">
        <f>VLOOKUP($H214,'ITIS - Docenti'!$Y$4:$AO$93,17,FALSE)</f>
        <v>PerrucciF</v>
      </c>
      <c r="G219" s="39" t="str">
        <f>VLOOKUP($H214,'ITIS - Docenti'!$AE$4:$AO$93,11,FALSE)</f>
        <v>Genco</v>
      </c>
      <c r="H219" s="40" t="str">
        <f>VLOOKUP($H214,'ITIS - Docenti'!$AK$4:$AO$93,5,FALSE)</f>
        <v>Speranza</v>
      </c>
    </row>
    <row r="220" spans="1:8" ht="50.1" customHeight="1">
      <c r="A220" s="59" t="s">
        <v>11</v>
      </c>
      <c r="B220" s="45" t="s">
        <v>57</v>
      </c>
      <c r="C220" s="2" t="str">
        <f>VLOOKUP($H214,'ITIS - Docenti'!$H$4:$AO$93,34,FALSE)</f>
        <v>Marvulli65</v>
      </c>
      <c r="D220" s="39" t="str">
        <f>VLOOKUP($H214,'ITIS - Docenti'!$N$4:$AO$93,28,FALSE)</f>
        <v>Cavallera</v>
      </c>
      <c r="E220" s="39" t="str">
        <f>VLOOKUP($H214,'ITIS - Docenti'!$T$4:$AO$93,22,FALSE)</f>
        <v>Niglio</v>
      </c>
      <c r="F220" s="39" t="str">
        <f>VLOOKUP($H214,'ITIS - Docenti'!$Z$4:$AO$93,16,FALSE)</f>
        <v>Marvulli65</v>
      </c>
      <c r="G220" s="39" t="str">
        <f>VLOOKUP($H214,'ITIS - Docenti'!$AF$4:$AO$93,10,FALSE)</f>
        <v>Tribuzio</v>
      </c>
      <c r="H220" s="40" t="str">
        <f>VLOOKUP($H214,'ITIS - Docenti'!$AL$4:$AO$93,4,FALSE)</f>
        <v>Speranza</v>
      </c>
    </row>
    <row r="221" spans="1:8" ht="50.1" customHeight="1">
      <c r="A221" s="59" t="s">
        <v>12</v>
      </c>
      <c r="B221" s="45" t="s">
        <v>58</v>
      </c>
      <c r="C221" s="2" t="str">
        <f>VLOOKUP($H214,'ITIS - Docenti'!$I$4:$AO$93,33,FALSE)</f>
        <v>Speranza</v>
      </c>
      <c r="D221" s="39" t="str">
        <f>VLOOKUP($H214,'ITIS - Docenti'!$O$4:$AO$93,27,FALSE)</f>
        <v>Tribuzio</v>
      </c>
      <c r="E221" s="39" t="str">
        <f>VLOOKUP($H214,'ITIS - Docenti'!$U$4:$AO$93,21,FALSE)</f>
        <v>Speranza</v>
      </c>
      <c r="F221" s="39" t="str">
        <f>VLOOKUP($H214,'ITIS - Docenti'!$AA$4:$AO$93,15,FALSE)</f>
        <v>Cavallera</v>
      </c>
      <c r="G221" s="39" t="str">
        <f>VLOOKUP($H214,'ITIS - Docenti'!$AG$4:$AO$93,9,FALSE)</f>
        <v>Tribuzio</v>
      </c>
      <c r="H221" s="40" t="str">
        <f>VLOOKUP($H214,'ITIS - Docenti'!$AM$4:$AO$93,3,FALSE)</f>
        <v>Tribuzio</v>
      </c>
    </row>
    <row r="222" spans="1:8" ht="50.1" customHeight="1" thickBot="1">
      <c r="A222" s="60" t="s">
        <v>13</v>
      </c>
      <c r="B222" s="52" t="s">
        <v>59</v>
      </c>
      <c r="C222" s="122" t="str">
        <f>IF(ISNA(VLOOKUP($H214,'ITIS - Docenti'!$J$4:$AO$93,32,FALSE)),"",VLOOKUP($H214,'ITIS - Docenti'!$J$4:$AO$93,32,FALSE))</f>
        <v/>
      </c>
      <c r="D222" s="41" t="str">
        <f>IF(ISNA(VLOOKUP($H214,'ITIS - Docenti'!$P$4:$AO$93,26,FALSE)),"",VLOOKUP($H214,'ITIS - Docenti'!$P$4:$AO$93,26,FALSE))</f>
        <v/>
      </c>
      <c r="E222" s="41" t="str">
        <f>IF(ISNA(VLOOKUP($H214,'ITIS - Docenti'!$V$4:$AO$93,20,FALSE)),"",VLOOKUP($H214,'ITIS - Docenti'!$V$4:$AO$93,20,FALSE))</f>
        <v/>
      </c>
      <c r="F222" s="41" t="str">
        <f>IF(ISNA(VLOOKUP($H214,'ITIS - Docenti'!$AB$4:$AO$93,14,FALSE)),"",VLOOKUP($H214,'ITIS - Docenti'!$AB$4:$AO$93,14,FALSE))</f>
        <v/>
      </c>
      <c r="G222" s="41" t="str">
        <f>IF(ISNA(VLOOKUP($H214,'ITIS - Docenti'!$AH$4:$AO$93,8,FALSE)),"",VLOOKUP($H214,'ITIS - Docenti'!$AH$4:$AO$93,8,FALSE))</f>
        <v/>
      </c>
      <c r="H222" s="125" t="str">
        <f>IF(ISNA(VLOOKUP($H214,'ITIS - Docenti'!$AN$4:$AO$93,2,FALSE)),"",VLOOKUP($H214,'ITIS - Docenti'!$AN$4:$AO$93,2,FALSE))</f>
        <v/>
      </c>
    </row>
    <row r="223" spans="1:8">
      <c r="A223" s="61"/>
      <c r="B223" s="55"/>
    </row>
  </sheetData>
  <mergeCells count="80">
    <mergeCell ref="A203:B204"/>
    <mergeCell ref="C203:G203"/>
    <mergeCell ref="H203:H204"/>
    <mergeCell ref="C204:G204"/>
    <mergeCell ref="A214:B215"/>
    <mergeCell ref="C214:G214"/>
    <mergeCell ref="H214:H215"/>
    <mergeCell ref="C215:G215"/>
    <mergeCell ref="A181:B182"/>
    <mergeCell ref="C181:G181"/>
    <mergeCell ref="H181:H182"/>
    <mergeCell ref="C182:G182"/>
    <mergeCell ref="A192:B193"/>
    <mergeCell ref="C192:G192"/>
    <mergeCell ref="H192:H193"/>
    <mergeCell ref="C193:G193"/>
    <mergeCell ref="A159:B160"/>
    <mergeCell ref="C159:G159"/>
    <mergeCell ref="H159:H160"/>
    <mergeCell ref="C160:G160"/>
    <mergeCell ref="A170:B171"/>
    <mergeCell ref="C170:G170"/>
    <mergeCell ref="H170:H171"/>
    <mergeCell ref="C171:G171"/>
    <mergeCell ref="A148:B149"/>
    <mergeCell ref="C148:G148"/>
    <mergeCell ref="H148:H149"/>
    <mergeCell ref="C149:G149"/>
    <mergeCell ref="A137:B138"/>
    <mergeCell ref="C137:G137"/>
    <mergeCell ref="H137:H138"/>
    <mergeCell ref="C138:G138"/>
    <mergeCell ref="H78:H79"/>
    <mergeCell ref="C79:G79"/>
    <mergeCell ref="A126:B127"/>
    <mergeCell ref="C126:G126"/>
    <mergeCell ref="H126:H127"/>
    <mergeCell ref="C127:G127"/>
    <mergeCell ref="A115:B116"/>
    <mergeCell ref="C115:G115"/>
    <mergeCell ref="H115:H116"/>
    <mergeCell ref="C116:G116"/>
    <mergeCell ref="C90:G90"/>
    <mergeCell ref="C101:G101"/>
    <mergeCell ref="A89:B90"/>
    <mergeCell ref="C89:G89"/>
    <mergeCell ref="H89:H90"/>
    <mergeCell ref="A101:B102"/>
    <mergeCell ref="C35:G35"/>
    <mergeCell ref="A45:B46"/>
    <mergeCell ref="C45:G45"/>
    <mergeCell ref="H45:H46"/>
    <mergeCell ref="H101:H102"/>
    <mergeCell ref="C102:G102"/>
    <mergeCell ref="A56:B57"/>
    <mergeCell ref="H56:H57"/>
    <mergeCell ref="C57:G57"/>
    <mergeCell ref="A67:B68"/>
    <mergeCell ref="C67:G67"/>
    <mergeCell ref="H67:H68"/>
    <mergeCell ref="C68:G68"/>
    <mergeCell ref="C56:G56"/>
    <mergeCell ref="A78:B79"/>
    <mergeCell ref="C78:G78"/>
    <mergeCell ref="A1:B2"/>
    <mergeCell ref="C1:G1"/>
    <mergeCell ref="H1:H2"/>
    <mergeCell ref="C2:G2"/>
    <mergeCell ref="C46:G46"/>
    <mergeCell ref="A12:B13"/>
    <mergeCell ref="C12:G12"/>
    <mergeCell ref="H12:H13"/>
    <mergeCell ref="C13:G13"/>
    <mergeCell ref="A23:B24"/>
    <mergeCell ref="C23:G23"/>
    <mergeCell ref="H23:H24"/>
    <mergeCell ref="C24:G24"/>
    <mergeCell ref="A34:B35"/>
    <mergeCell ref="C34:G34"/>
    <mergeCell ref="H34:H35"/>
  </mergeCells>
  <pageMargins left="0.7" right="0.7" top="0.75" bottom="0.75" header="0.3" footer="0.3"/>
  <pageSetup paperSize="9" scale="72" fitToHeight="0" orientation="landscape" verticalDpi="4294967293" r:id="rId1"/>
  <rowBreaks count="20" manualBreakCount="20">
    <brk id="10" max="16383" man="1"/>
    <brk id="20" max="16383" man="1"/>
    <brk id="31" max="16383" man="1"/>
    <brk id="42" max="16383" man="1"/>
    <brk id="53" max="16383" man="1"/>
    <brk id="64" max="16383" man="1"/>
    <brk id="75" max="16383" man="1"/>
    <brk id="86" max="16383" man="1"/>
    <brk id="98" max="16383" man="1"/>
    <brk id="111" max="16383" man="1"/>
    <brk id="123" max="16383" man="1"/>
    <brk id="134" max="16383" man="1"/>
    <brk id="145" max="16383" man="1"/>
    <brk id="156" max="16383" man="1"/>
    <brk id="167" max="16383" man="1"/>
    <brk id="178" max="16383" man="1"/>
    <brk id="189" max="16383" man="1"/>
    <brk id="200" max="16383" man="1"/>
    <brk id="211" max="16383" man="1"/>
    <brk id="22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F4" sqref="F4"/>
    </sheetView>
  </sheetViews>
  <sheetFormatPr defaultRowHeight="12.75"/>
  <cols>
    <col min="2" max="2" width="23.140625" customWidth="1"/>
  </cols>
  <sheetData>
    <row r="2" spans="2:3">
      <c r="B2" s="63" t="s">
        <v>61</v>
      </c>
    </row>
    <row r="3" spans="2:3">
      <c r="B3" s="64" t="s">
        <v>69</v>
      </c>
    </row>
    <row r="4" spans="2:3">
      <c r="B4" s="63" t="s">
        <v>67</v>
      </c>
    </row>
    <row r="5" spans="2:3">
      <c r="B5" s="63" t="s">
        <v>62</v>
      </c>
    </row>
    <row r="7" spans="2:3">
      <c r="B7" s="63" t="s">
        <v>63</v>
      </c>
    </row>
    <row r="8" spans="2:3">
      <c r="C8" s="63" t="s">
        <v>64</v>
      </c>
    </row>
    <row r="9" spans="2:3">
      <c r="C9" s="63" t="s">
        <v>65</v>
      </c>
    </row>
    <row r="10" spans="2:3">
      <c r="C10" s="63" t="s">
        <v>66</v>
      </c>
    </row>
    <row r="12" spans="2:3">
      <c r="B12" s="6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10" workbookViewId="0">
      <selection activeCell="A21" sqref="A21:H28"/>
    </sheetView>
  </sheetViews>
  <sheetFormatPr defaultRowHeight="12.75"/>
  <cols>
    <col min="1" max="1" width="3.42578125" bestFit="1" customWidth="1"/>
    <col min="2" max="2" width="16.42578125" bestFit="1" customWidth="1"/>
    <col min="3" max="3" width="12.7109375" bestFit="1" customWidth="1"/>
    <col min="4" max="7" width="16.7109375" bestFit="1" customWidth="1"/>
    <col min="8" max="8" width="13.7109375" bestFit="1" customWidth="1"/>
  </cols>
  <sheetData>
    <row r="1" spans="1:8" ht="27.6" customHeight="1">
      <c r="A1" s="236" t="s">
        <v>8</v>
      </c>
      <c r="B1" s="237"/>
      <c r="C1" s="240" t="s">
        <v>60</v>
      </c>
      <c r="D1" s="241"/>
      <c r="E1" s="241"/>
      <c r="F1" s="241"/>
      <c r="G1" s="242"/>
      <c r="H1" s="243" t="s">
        <v>14</v>
      </c>
    </row>
    <row r="2" spans="1:8" ht="28.15" customHeight="1" thickBot="1">
      <c r="A2" s="238"/>
      <c r="B2" s="239"/>
      <c r="C2" s="245">
        <v>43367</v>
      </c>
      <c r="D2" s="246"/>
      <c r="E2" s="246"/>
      <c r="F2" s="246"/>
      <c r="G2" s="247"/>
      <c r="H2" s="244"/>
    </row>
    <row r="3" spans="1:8" ht="21" thickBot="1">
      <c r="A3" s="58"/>
      <c r="B3" s="48" t="s">
        <v>55</v>
      </c>
      <c r="C3" s="53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1" t="s">
        <v>7</v>
      </c>
    </row>
    <row r="4" spans="1:8" ht="18">
      <c r="A4" s="59" t="s">
        <v>9</v>
      </c>
      <c r="B4" s="40" t="s">
        <v>53</v>
      </c>
      <c r="C4" s="46" t="s">
        <v>158</v>
      </c>
      <c r="D4" s="47" t="s">
        <v>155</v>
      </c>
      <c r="E4" s="47" t="s">
        <v>164</v>
      </c>
      <c r="F4" s="47" t="s">
        <v>166</v>
      </c>
      <c r="G4" s="47" t="s">
        <v>166</v>
      </c>
      <c r="H4" s="48" t="s">
        <v>155</v>
      </c>
    </row>
    <row r="5" spans="1:8" ht="18">
      <c r="A5" s="59" t="s">
        <v>10</v>
      </c>
      <c r="B5" s="40" t="s">
        <v>54</v>
      </c>
      <c r="C5" s="43" t="s">
        <v>160</v>
      </c>
      <c r="D5" s="39" t="s">
        <v>163</v>
      </c>
      <c r="E5" s="39" t="s">
        <v>165</v>
      </c>
      <c r="F5" s="39" t="s">
        <v>166</v>
      </c>
      <c r="G5" s="39" t="s">
        <v>165</v>
      </c>
      <c r="H5" s="40" t="s">
        <v>167</v>
      </c>
    </row>
    <row r="6" spans="1:8" ht="18">
      <c r="A6" s="59" t="s">
        <v>159</v>
      </c>
      <c r="B6" s="40" t="s">
        <v>56</v>
      </c>
      <c r="C6" s="43" t="s">
        <v>161</v>
      </c>
      <c r="D6" s="39" t="s">
        <v>164</v>
      </c>
      <c r="E6" s="39" t="s">
        <v>157</v>
      </c>
      <c r="F6" s="39" t="s">
        <v>164</v>
      </c>
      <c r="G6" s="39" t="s">
        <v>164</v>
      </c>
      <c r="H6" s="40" t="s">
        <v>167</v>
      </c>
    </row>
    <row r="7" spans="1:8" ht="18">
      <c r="A7" s="59" t="s">
        <v>11</v>
      </c>
      <c r="B7" s="40" t="s">
        <v>57</v>
      </c>
      <c r="C7" s="43" t="s">
        <v>162</v>
      </c>
      <c r="D7" s="39" t="s">
        <v>157</v>
      </c>
      <c r="E7" s="39" t="s">
        <v>158</v>
      </c>
      <c r="F7" s="39" t="s">
        <v>167</v>
      </c>
      <c r="G7" s="39" t="s">
        <v>162</v>
      </c>
      <c r="H7" s="40" t="s">
        <v>168</v>
      </c>
    </row>
    <row r="8" spans="1:8" ht="18">
      <c r="A8" s="59" t="s">
        <v>12</v>
      </c>
      <c r="B8" s="40" t="s">
        <v>58</v>
      </c>
      <c r="C8" s="43" t="s">
        <v>158</v>
      </c>
      <c r="D8" s="39" t="s">
        <v>157</v>
      </c>
      <c r="E8" s="39" t="s">
        <v>163</v>
      </c>
      <c r="F8" s="39" t="s">
        <v>167</v>
      </c>
      <c r="G8" s="39" t="s">
        <v>167</v>
      </c>
      <c r="H8" s="40" t="s">
        <v>169</v>
      </c>
    </row>
    <row r="9" spans="1:8" ht="18">
      <c r="A9" s="61"/>
      <c r="B9" s="55"/>
      <c r="C9" s="38"/>
      <c r="D9" s="38"/>
      <c r="E9" s="38"/>
      <c r="F9" s="38"/>
      <c r="G9" s="38"/>
      <c r="H9" s="38"/>
    </row>
    <row r="10" spans="1:8" ht="18.75" thickBot="1">
      <c r="A10" s="62"/>
      <c r="B10" s="56"/>
    </row>
    <row r="11" spans="1:8" ht="27.6" customHeight="1">
      <c r="A11" s="236" t="s">
        <v>8</v>
      </c>
      <c r="B11" s="237"/>
      <c r="C11" s="240" t="s">
        <v>60</v>
      </c>
      <c r="D11" s="241"/>
      <c r="E11" s="241"/>
      <c r="F11" s="241"/>
      <c r="G11" s="242"/>
      <c r="H11" s="243" t="s">
        <v>75</v>
      </c>
    </row>
    <row r="12" spans="1:8" ht="28.15" customHeight="1" thickBot="1">
      <c r="A12" s="238"/>
      <c r="B12" s="239"/>
      <c r="C12" s="245">
        <v>43367</v>
      </c>
      <c r="D12" s="246"/>
      <c r="E12" s="246"/>
      <c r="F12" s="246"/>
      <c r="G12" s="247"/>
      <c r="H12" s="244"/>
    </row>
    <row r="13" spans="1:8" ht="21" thickBot="1">
      <c r="A13" s="58"/>
      <c r="B13" s="57" t="s">
        <v>55</v>
      </c>
      <c r="C13" s="53" t="s">
        <v>2</v>
      </c>
      <c r="D13" s="54" t="s">
        <v>3</v>
      </c>
      <c r="E13" s="54" t="s">
        <v>4</v>
      </c>
      <c r="F13" s="54" t="s">
        <v>5</v>
      </c>
      <c r="G13" s="54" t="s">
        <v>6</v>
      </c>
      <c r="H13" s="51" t="s">
        <v>7</v>
      </c>
    </row>
    <row r="14" spans="1:8" ht="18">
      <c r="A14" s="59" t="s">
        <v>9</v>
      </c>
      <c r="B14" s="45" t="s">
        <v>53</v>
      </c>
      <c r="C14" s="4" t="s">
        <v>167</v>
      </c>
      <c r="D14" s="47" t="s">
        <v>164</v>
      </c>
      <c r="E14" s="47" t="s">
        <v>165</v>
      </c>
      <c r="F14" s="47" t="s">
        <v>164</v>
      </c>
      <c r="G14" s="47" t="s">
        <v>163</v>
      </c>
      <c r="H14" s="48" t="s">
        <v>166</v>
      </c>
    </row>
    <row r="15" spans="1:8" ht="18">
      <c r="A15" s="59" t="s">
        <v>10</v>
      </c>
      <c r="B15" s="45" t="s">
        <v>54</v>
      </c>
      <c r="C15" s="2" t="s">
        <v>167</v>
      </c>
      <c r="D15" s="39" t="s">
        <v>167</v>
      </c>
      <c r="E15" s="39" t="s">
        <v>164</v>
      </c>
      <c r="F15" s="39" t="s">
        <v>166</v>
      </c>
      <c r="G15" s="39" t="s">
        <v>162</v>
      </c>
      <c r="H15" s="40" t="s">
        <v>166</v>
      </c>
    </row>
    <row r="16" spans="1:8" ht="18">
      <c r="A16" s="59" t="s">
        <v>159</v>
      </c>
      <c r="B16" s="45" t="s">
        <v>56</v>
      </c>
      <c r="C16" s="2" t="s">
        <v>163</v>
      </c>
      <c r="D16" s="39" t="s">
        <v>157</v>
      </c>
      <c r="E16" s="39" t="s">
        <v>167</v>
      </c>
      <c r="F16" s="39" t="s">
        <v>155</v>
      </c>
      <c r="G16" s="39" t="s">
        <v>158</v>
      </c>
      <c r="H16" s="40" t="s">
        <v>164</v>
      </c>
    </row>
    <row r="17" spans="1:8" ht="18">
      <c r="A17" s="59" t="s">
        <v>11</v>
      </c>
      <c r="B17" s="45" t="s">
        <v>57</v>
      </c>
      <c r="C17" s="2" t="s">
        <v>160</v>
      </c>
      <c r="D17" s="39" t="s">
        <v>162</v>
      </c>
      <c r="E17" s="39" t="s">
        <v>157</v>
      </c>
      <c r="F17" s="39" t="s">
        <v>155</v>
      </c>
      <c r="G17" s="39" t="s">
        <v>167</v>
      </c>
      <c r="H17" s="40" t="s">
        <v>169</v>
      </c>
    </row>
    <row r="18" spans="1:8" ht="18">
      <c r="A18" s="59" t="s">
        <v>12</v>
      </c>
      <c r="B18" s="45" t="s">
        <v>58</v>
      </c>
      <c r="C18" s="2" t="s">
        <v>155</v>
      </c>
      <c r="D18" s="39" t="s">
        <v>158</v>
      </c>
      <c r="E18" s="39" t="s">
        <v>157</v>
      </c>
      <c r="F18" s="39" t="s">
        <v>158</v>
      </c>
      <c r="G18" s="39" t="s">
        <v>167</v>
      </c>
      <c r="H18" s="40" t="s">
        <v>165</v>
      </c>
    </row>
    <row r="19" spans="1:8" ht="18">
      <c r="A19" s="62"/>
      <c r="B19" s="56"/>
    </row>
    <row r="20" spans="1:8" ht="18.75" thickBot="1">
      <c r="A20" s="62"/>
      <c r="B20" s="56"/>
    </row>
    <row r="21" spans="1:8" ht="27.6" customHeight="1">
      <c r="A21" s="236" t="s">
        <v>8</v>
      </c>
      <c r="B21" s="237"/>
      <c r="C21" s="240" t="s">
        <v>60</v>
      </c>
      <c r="D21" s="241"/>
      <c r="E21" s="241"/>
      <c r="F21" s="241"/>
      <c r="G21" s="242"/>
      <c r="H21" s="243" t="s">
        <v>84</v>
      </c>
    </row>
    <row r="22" spans="1:8" ht="28.15" customHeight="1" thickBot="1">
      <c r="A22" s="238"/>
      <c r="B22" s="239"/>
      <c r="C22" s="245">
        <v>43367</v>
      </c>
      <c r="D22" s="246"/>
      <c r="E22" s="246"/>
      <c r="F22" s="246"/>
      <c r="G22" s="247"/>
      <c r="H22" s="244"/>
    </row>
    <row r="23" spans="1:8" ht="21" thickBot="1">
      <c r="A23" s="58"/>
      <c r="B23" s="57" t="s">
        <v>55</v>
      </c>
      <c r="C23" s="53" t="s">
        <v>2</v>
      </c>
      <c r="D23" s="54" t="s">
        <v>3</v>
      </c>
      <c r="E23" s="54" t="s">
        <v>4</v>
      </c>
      <c r="F23" s="54" t="s">
        <v>5</v>
      </c>
      <c r="G23" s="54" t="s">
        <v>6</v>
      </c>
      <c r="H23" s="51" t="s">
        <v>7</v>
      </c>
    </row>
    <row r="24" spans="1:8" ht="18">
      <c r="A24" s="59" t="s">
        <v>9</v>
      </c>
      <c r="B24" s="45" t="s">
        <v>53</v>
      </c>
      <c r="C24" s="4" t="s">
        <v>163</v>
      </c>
      <c r="D24" s="47" t="s">
        <v>166</v>
      </c>
      <c r="E24" s="47" t="s">
        <v>155</v>
      </c>
      <c r="F24" s="47" t="s">
        <v>165</v>
      </c>
      <c r="G24" s="47" t="s">
        <v>164</v>
      </c>
      <c r="H24" s="48" t="s">
        <v>166</v>
      </c>
    </row>
    <row r="25" spans="1:8" ht="18">
      <c r="A25" s="59" t="s">
        <v>10</v>
      </c>
      <c r="B25" s="45" t="s">
        <v>54</v>
      </c>
      <c r="C25" s="2" t="s">
        <v>155</v>
      </c>
      <c r="D25" s="39" t="s">
        <v>164</v>
      </c>
      <c r="E25" s="39" t="s">
        <v>155</v>
      </c>
      <c r="F25" s="39" t="s">
        <v>163</v>
      </c>
      <c r="G25" s="39" t="s">
        <v>158</v>
      </c>
      <c r="H25" s="40" t="s">
        <v>166</v>
      </c>
    </row>
    <row r="26" spans="1:8" ht="18">
      <c r="A26" s="59" t="s">
        <v>159</v>
      </c>
      <c r="B26" s="45" t="s">
        <v>56</v>
      </c>
      <c r="C26" s="2" t="s">
        <v>164</v>
      </c>
      <c r="D26" s="39" t="s">
        <v>167</v>
      </c>
      <c r="E26" s="39" t="s">
        <v>167</v>
      </c>
      <c r="F26" s="39" t="s">
        <v>167</v>
      </c>
      <c r="G26" s="39" t="s">
        <v>170</v>
      </c>
      <c r="H26" s="40" t="s">
        <v>169</v>
      </c>
    </row>
    <row r="27" spans="1:8" ht="18">
      <c r="A27" s="59" t="s">
        <v>11</v>
      </c>
      <c r="B27" s="45" t="s">
        <v>57</v>
      </c>
      <c r="C27" s="2" t="s">
        <v>158</v>
      </c>
      <c r="D27" s="39" t="s">
        <v>167</v>
      </c>
      <c r="E27" s="39" t="s">
        <v>167</v>
      </c>
      <c r="F27" s="39" t="s">
        <v>157</v>
      </c>
      <c r="G27" s="39" t="s">
        <v>164</v>
      </c>
      <c r="H27" s="40" t="s">
        <v>160</v>
      </c>
    </row>
    <row r="28" spans="1:8" ht="18">
      <c r="A28" s="59" t="s">
        <v>12</v>
      </c>
      <c r="B28" s="45" t="s">
        <v>58</v>
      </c>
      <c r="C28" s="2" t="s">
        <v>168</v>
      </c>
      <c r="D28" s="39" t="s">
        <v>165</v>
      </c>
      <c r="E28" s="39" t="s">
        <v>163</v>
      </c>
      <c r="F28" s="39" t="s">
        <v>157</v>
      </c>
      <c r="G28" s="39" t="s">
        <v>157</v>
      </c>
      <c r="H28" s="40" t="s">
        <v>167</v>
      </c>
    </row>
  </sheetData>
  <mergeCells count="12">
    <mergeCell ref="A21:B22"/>
    <mergeCell ref="C21:G21"/>
    <mergeCell ref="H21:H22"/>
    <mergeCell ref="C22:G22"/>
    <mergeCell ref="A1:B2"/>
    <mergeCell ref="C1:G1"/>
    <mergeCell ref="H1:H2"/>
    <mergeCell ref="C2:G2"/>
    <mergeCell ref="A11:B12"/>
    <mergeCell ref="C11:G11"/>
    <mergeCell ref="H11:H12"/>
    <mergeCell ref="C12:G12"/>
  </mergeCells>
  <pageMargins left="0.7" right="0.7" top="0.75" bottom="0.75" header="0.3" footer="0.3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ITIS - Docenti</vt:lpstr>
      <vt:lpstr>ITIS - Classi</vt:lpstr>
      <vt:lpstr>Classi Stampa</vt:lpstr>
      <vt:lpstr>Istruzioni</vt:lpstr>
      <vt:lpstr>Foglio1</vt:lpstr>
      <vt:lpstr>'ITIS - Docenti'!Area_stampa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Giovanni Giampetruzzi</dc:creator>
  <cp:lastModifiedBy>autocad</cp:lastModifiedBy>
  <cp:lastPrinted>2018-09-22T10:31:43Z</cp:lastPrinted>
  <dcterms:created xsi:type="dcterms:W3CDTF">2007-09-15T13:52:27Z</dcterms:created>
  <dcterms:modified xsi:type="dcterms:W3CDTF">2018-09-22T10:33:48Z</dcterms:modified>
</cp:coreProperties>
</file>